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сев округ" sheetId="1" r:id="rId1"/>
  </sheets>
  <definedNames>
    <definedName name="Excel_BuiltIn_Print_Area_3">#REF!</definedName>
    <definedName name="_xlnm.Print_Area" localSheetId="0">'сев округ'!$A$1:$BG$41</definedName>
  </definedNames>
  <calcPr fullCalcOnLoad="1"/>
</workbook>
</file>

<file path=xl/sharedStrings.xml><?xml version="1.0" encoding="utf-8"?>
<sst xmlns="http://schemas.openxmlformats.org/spreadsheetml/2006/main" count="186" uniqueCount="96">
  <si>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</si>
  <si>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</si>
  <si>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</si>
  <si>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</si>
  <si>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</si>
  <si>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</si>
  <si>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</si>
  <si>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</si>
  <si>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</si>
  <si>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</si>
  <si>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</si>
  <si>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</si>
  <si>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</si>
  <si>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</si>
  <si>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</si>
  <si>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</si>
  <si>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</si>
  <si>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</si>
  <si>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</si>
  <si>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</si>
  <si>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</si>
  <si>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</si>
  <si>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</si>
  <si>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</si>
  <si>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</si>
  <si>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</si>
  <si>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</si>
  <si>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</si>
  <si>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</si>
  <si>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</si>
  <si>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</si>
  <si>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</si>
  <si>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</si>
  <si>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</si>
  <si>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</si>
  <si>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</si>
  <si>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</si>
  <si>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</si>
  <si>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</si>
  <si>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</si>
  <si>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</si>
  <si>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</si>
  <si>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</si>
  <si>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</si>
  <si>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</si>
  <si>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</si>
  <si>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деревянные дома неблагоустр. без газоснабжения</t>
  </si>
  <si>
    <t xml:space="preserve">дерев дома неблагоустроенные </t>
  </si>
  <si>
    <t xml:space="preserve">Стоимость на 1 кв. м. общей площади жилого помещения (руб./мес.)  (размер платы в месяц на 1 кв. м.) </t>
  </si>
  <si>
    <t>Приложение №2</t>
  </si>
  <si>
    <t>к извещению и документации</t>
  </si>
  <si>
    <t>о проведении открытого конкурса</t>
  </si>
  <si>
    <t>ул. Заводская, 1</t>
  </si>
  <si>
    <t>ул. Центральная, 7</t>
  </si>
  <si>
    <t>ул. Центральная, 16</t>
  </si>
  <si>
    <t>ул. Центральная, 26</t>
  </si>
  <si>
    <t>ул. Центральная, 29</t>
  </si>
  <si>
    <t>ул. Центральная, 32</t>
  </si>
  <si>
    <t>ул. Центральная,18</t>
  </si>
  <si>
    <t>ул. Центральная,19</t>
  </si>
  <si>
    <t>ул. Центральная,21</t>
  </si>
  <si>
    <t>ул. Центральная,23</t>
  </si>
  <si>
    <t>ул. Центральная,25</t>
  </si>
  <si>
    <t>ул. Центральная,27</t>
  </si>
  <si>
    <t>ул. Таежная, 12</t>
  </si>
  <si>
    <t>ул. Таежная, 13</t>
  </si>
  <si>
    <t>ул. Таежная, 14, корп. 1</t>
  </si>
  <si>
    <t>ул. Левобережная, 3</t>
  </si>
  <si>
    <t>ул. Левобережная, 5</t>
  </si>
  <si>
    <t>ул. Левобережная, 15</t>
  </si>
  <si>
    <t>ул. Левобережная, 16</t>
  </si>
  <si>
    <t>ул. Турдеевская, 9</t>
  </si>
  <si>
    <t>ул. Турдеевская, 10</t>
  </si>
  <si>
    <t>ул. Турдеевская, 11</t>
  </si>
  <si>
    <t>ул. Школьная, 1</t>
  </si>
  <si>
    <t>ул. Школьная, 2</t>
  </si>
  <si>
    <t>ул. Кирпичного завода, 4</t>
  </si>
  <si>
    <t>ул. Центральная, 33</t>
  </si>
  <si>
    <t>ул. Центральная, 36</t>
  </si>
  <si>
    <t>ул. Центральная, 39</t>
  </si>
  <si>
    <t>ул. Таежная, 15</t>
  </si>
  <si>
    <t>ул. Таежная, 17</t>
  </si>
  <si>
    <t>ул. Таежная, 18</t>
  </si>
  <si>
    <t>ул. Западная, 2</t>
  </si>
  <si>
    <t>ул. Левобережная, 1</t>
  </si>
  <si>
    <t>ул. Левобережная, 9</t>
  </si>
  <si>
    <t>ул. Левобережная, 13</t>
  </si>
  <si>
    <t>ул. Кирпичного завода, 2</t>
  </si>
  <si>
    <t xml:space="preserve">кирпичные и арболитовыеблагоустроенные с цент отопл </t>
  </si>
  <si>
    <t>ул. Центральная, 3, корп. 1</t>
  </si>
  <si>
    <t>ул. Центральная, 3, корп. 2</t>
  </si>
  <si>
    <t>ул. Центральная, 3, корп. 3</t>
  </si>
  <si>
    <t>ул. Центральная, 3, корп. 4</t>
  </si>
  <si>
    <t>деревянные благоустроенные МВК</t>
  </si>
  <si>
    <t>Лот № 4</t>
  </si>
  <si>
    <t xml:space="preserve">Жилой район Исакогорский и Цигломенский территориальный округ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</si>
</sst>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4" fillId="34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5"/>
  <sheetViews>
    <sheetView tabSelected="1" view="pageBreakPreview" zoomScaleSheetLayoutView="100" zoomScalePageLayoutView="0" workbookViewId="0" topLeftCell="A1">
      <pane xSplit="6" ySplit="9" topLeftCell="G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7" sqref="A7:F9"/>
    </sheetView>
  </sheetViews>
  <sheetFormatPr defaultColWidth="9.00390625" defaultRowHeight="12.75"/>
  <cols>
    <col min="1" max="6" width="9.125" style="1" customWidth="1"/>
    <col min="7" max="7" width="21.00390625" style="7" customWidth="1"/>
    <col min="8" max="8" width="6.75390625" style="7" hidden="1" customWidth="1"/>
    <col min="9" max="9" width="5.75390625" style="7" customWidth="1"/>
    <col min="10" max="23" width="9.875" style="7" bestFit="1" customWidth="1"/>
    <col min="24" max="24" width="21.00390625" style="7" customWidth="1"/>
    <col min="25" max="25" width="6.75390625" style="7" hidden="1" customWidth="1"/>
    <col min="26" max="26" width="5.75390625" style="7" customWidth="1"/>
    <col min="27" max="46" width="9.875" style="7" bestFit="1" customWidth="1"/>
    <col min="47" max="47" width="21.00390625" style="7" customWidth="1"/>
    <col min="48" max="48" width="6.75390625" style="7" hidden="1" customWidth="1"/>
    <col min="49" max="49" width="5.75390625" style="7" customWidth="1"/>
    <col min="50" max="53" width="9.875" style="7" bestFit="1" customWidth="1"/>
    <col min="54" max="54" width="21.00390625" style="7" customWidth="1"/>
    <col min="55" max="55" width="6.75390625" style="7" hidden="1" customWidth="1"/>
    <col min="56" max="56" width="5.75390625" style="7" customWidth="1"/>
    <col min="57" max="58" width="9.875" style="7" bestFit="1" customWidth="1"/>
    <col min="59" max="59" width="9.125" style="1" customWidth="1"/>
    <col min="60" max="60" width="10.25390625" style="1" bestFit="1" customWidth="1"/>
    <col min="61" max="115" width="9.125" style="1" customWidth="1"/>
  </cols>
  <sheetData>
    <row r="1" spans="1:13" ht="16.5" customHeight="1">
      <c r="A1" s="45" t="s">
        <v>0</v>
      </c>
      <c r="B1" s="45"/>
      <c r="C1" s="45"/>
      <c r="D1" s="45"/>
      <c r="E1" s="45"/>
      <c r="F1" s="45"/>
      <c r="M1" s="34" t="s">
        <v>49</v>
      </c>
    </row>
    <row r="2" spans="1:13" ht="16.5" customHeight="1">
      <c r="A2" s="45" t="s">
        <v>1</v>
      </c>
      <c r="B2" s="45"/>
      <c r="C2" s="45"/>
      <c r="D2" s="45"/>
      <c r="E2" s="45"/>
      <c r="F2" s="45"/>
      <c r="M2" s="7" t="s">
        <v>50</v>
      </c>
    </row>
    <row r="3" spans="1:13" ht="16.5" customHeight="1">
      <c r="A3" s="45" t="s">
        <v>2</v>
      </c>
      <c r="B3" s="45"/>
      <c r="C3" s="45"/>
      <c r="D3" s="45"/>
      <c r="E3" s="45"/>
      <c r="F3" s="45"/>
      <c r="M3" s="7" t="s">
        <v>51</v>
      </c>
    </row>
    <row r="4" spans="1:6" ht="16.5" customHeight="1">
      <c r="A4" s="45" t="s">
        <v>28</v>
      </c>
      <c r="B4" s="45"/>
      <c r="C4" s="45"/>
      <c r="D4" s="45"/>
      <c r="E4" s="45"/>
      <c r="F4" s="45"/>
    </row>
    <row r="5" spans="1:58" ht="16.5" customHeight="1">
      <c r="A5" s="2"/>
      <c r="B5" s="2"/>
      <c r="C5" s="2"/>
      <c r="D5" s="2"/>
      <c r="E5" s="2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2" ht="12.75">
      <c r="A6" s="3" t="s">
        <v>94</v>
      </c>
      <c r="B6" s="3" t="s">
        <v>95</v>
      </c>
    </row>
    <row r="7" spans="1:58" ht="18" customHeight="1">
      <c r="A7" s="49" t="s">
        <v>3</v>
      </c>
      <c r="B7" s="49"/>
      <c r="C7" s="49"/>
      <c r="D7" s="49"/>
      <c r="E7" s="49"/>
      <c r="F7" s="49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31"/>
      <c r="BC7" s="31"/>
      <c r="BD7" s="31"/>
      <c r="BE7" s="31"/>
      <c r="BF7" s="31"/>
    </row>
    <row r="8" spans="1:115" s="33" customFormat="1" ht="35.25" customHeight="1">
      <c r="A8" s="49"/>
      <c r="B8" s="49"/>
      <c r="C8" s="49"/>
      <c r="D8" s="49"/>
      <c r="E8" s="49"/>
      <c r="F8" s="50"/>
      <c r="G8" s="46" t="s">
        <v>46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35"/>
      <c r="T8" s="35"/>
      <c r="U8" s="35"/>
      <c r="V8" s="35"/>
      <c r="W8" s="35"/>
      <c r="X8" s="46" t="s">
        <v>47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35"/>
      <c r="AO8" s="35"/>
      <c r="AP8" s="35"/>
      <c r="AQ8" s="35"/>
      <c r="AR8" s="35"/>
      <c r="AS8" s="35"/>
      <c r="AT8" s="35"/>
      <c r="AU8" s="46" t="s">
        <v>88</v>
      </c>
      <c r="AV8" s="47"/>
      <c r="AW8" s="47"/>
      <c r="AX8" s="47"/>
      <c r="AY8" s="47"/>
      <c r="AZ8" s="47"/>
      <c r="BA8" s="47"/>
      <c r="BB8" s="51" t="s">
        <v>93</v>
      </c>
      <c r="BC8" s="51"/>
      <c r="BD8" s="51"/>
      <c r="BE8" s="51"/>
      <c r="BF8" s="51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</row>
    <row r="9" spans="1:59" s="4" customFormat="1" ht="33.75">
      <c r="A9" s="49"/>
      <c r="B9" s="49"/>
      <c r="C9" s="49"/>
      <c r="D9" s="49"/>
      <c r="E9" s="49"/>
      <c r="F9" s="49"/>
      <c r="G9" s="23" t="s">
        <v>4</v>
      </c>
      <c r="H9" s="24" t="s">
        <v>5</v>
      </c>
      <c r="I9" s="24" t="s">
        <v>6</v>
      </c>
      <c r="J9" s="24" t="s">
        <v>77</v>
      </c>
      <c r="K9" s="24" t="s">
        <v>55</v>
      </c>
      <c r="L9" s="24" t="s">
        <v>56</v>
      </c>
      <c r="M9" s="24" t="s">
        <v>57</v>
      </c>
      <c r="N9" s="24" t="s">
        <v>78</v>
      </c>
      <c r="O9" s="24" t="s">
        <v>79</v>
      </c>
      <c r="P9" s="24" t="s">
        <v>80</v>
      </c>
      <c r="Q9" s="24" t="s">
        <v>81</v>
      </c>
      <c r="R9" s="24" t="s">
        <v>82</v>
      </c>
      <c r="S9" s="24" t="s">
        <v>83</v>
      </c>
      <c r="T9" s="24" t="s">
        <v>84</v>
      </c>
      <c r="U9" s="24" t="s">
        <v>68</v>
      </c>
      <c r="V9" s="24" t="s">
        <v>85</v>
      </c>
      <c r="W9" s="24" t="s">
        <v>86</v>
      </c>
      <c r="X9" s="23" t="s">
        <v>4</v>
      </c>
      <c r="Y9" s="24" t="s">
        <v>5</v>
      </c>
      <c r="Z9" s="24" t="s">
        <v>6</v>
      </c>
      <c r="AA9" s="24" t="s">
        <v>52</v>
      </c>
      <c r="AB9" s="24" t="s">
        <v>53</v>
      </c>
      <c r="AC9" s="24" t="s">
        <v>54</v>
      </c>
      <c r="AD9" s="24" t="s">
        <v>58</v>
      </c>
      <c r="AE9" s="24" t="s">
        <v>59</v>
      </c>
      <c r="AF9" s="24" t="s">
        <v>61</v>
      </c>
      <c r="AG9" s="24" t="s">
        <v>62</v>
      </c>
      <c r="AH9" s="24" t="s">
        <v>63</v>
      </c>
      <c r="AI9" s="24" t="s">
        <v>60</v>
      </c>
      <c r="AJ9" s="24" t="s">
        <v>64</v>
      </c>
      <c r="AK9" s="24" t="s">
        <v>65</v>
      </c>
      <c r="AL9" s="24" t="s">
        <v>66</v>
      </c>
      <c r="AM9" s="24" t="s">
        <v>67</v>
      </c>
      <c r="AN9" s="24" t="s">
        <v>69</v>
      </c>
      <c r="AO9" s="24" t="s">
        <v>70</v>
      </c>
      <c r="AP9" s="24" t="s">
        <v>71</v>
      </c>
      <c r="AQ9" s="24" t="s">
        <v>72</v>
      </c>
      <c r="AR9" s="24" t="s">
        <v>73</v>
      </c>
      <c r="AS9" s="24" t="s">
        <v>74</v>
      </c>
      <c r="AT9" s="24" t="s">
        <v>75</v>
      </c>
      <c r="AU9" s="23" t="s">
        <v>4</v>
      </c>
      <c r="AV9" s="24" t="s">
        <v>5</v>
      </c>
      <c r="AW9" s="24" t="s">
        <v>6</v>
      </c>
      <c r="AX9" s="24" t="s">
        <v>89</v>
      </c>
      <c r="AY9" s="24" t="s">
        <v>90</v>
      </c>
      <c r="AZ9" s="24" t="s">
        <v>91</v>
      </c>
      <c r="BA9" s="24" t="s">
        <v>92</v>
      </c>
      <c r="BB9" s="23" t="s">
        <v>4</v>
      </c>
      <c r="BC9" s="24" t="s">
        <v>5</v>
      </c>
      <c r="BD9" s="24" t="s">
        <v>6</v>
      </c>
      <c r="BE9" s="24" t="s">
        <v>76</v>
      </c>
      <c r="BF9" s="24" t="s">
        <v>87</v>
      </c>
      <c r="BG9" s="24"/>
    </row>
    <row r="10" spans="1:58" ht="12.75">
      <c r="A10" s="38" t="s">
        <v>7</v>
      </c>
      <c r="B10" s="38"/>
      <c r="C10" s="38"/>
      <c r="D10" s="38"/>
      <c r="E10" s="38"/>
      <c r="F10" s="38"/>
      <c r="G10" s="11"/>
      <c r="H10" s="9">
        <f aca="true" t="shared" si="0" ref="H10:M10">SUM(H11:H14)</f>
        <v>0</v>
      </c>
      <c r="I10" s="26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aca="true" t="shared" si="1" ref="N10:W10">SUM(N11:N14)</f>
        <v>0</v>
      </c>
      <c r="O10" s="10">
        <f t="shared" si="1"/>
        <v>0</v>
      </c>
      <c r="P10" s="10">
        <f t="shared" si="1"/>
        <v>0</v>
      </c>
      <c r="Q10" s="10">
        <f t="shared" si="1"/>
        <v>0</v>
      </c>
      <c r="R10" s="10">
        <f t="shared" si="1"/>
        <v>0</v>
      </c>
      <c r="S10" s="10">
        <f t="shared" si="1"/>
        <v>0</v>
      </c>
      <c r="T10" s="10">
        <f t="shared" si="1"/>
        <v>0</v>
      </c>
      <c r="U10" s="10">
        <f t="shared" si="1"/>
        <v>0</v>
      </c>
      <c r="V10" s="10">
        <f t="shared" si="1"/>
        <v>0</v>
      </c>
      <c r="W10" s="10">
        <f t="shared" si="1"/>
        <v>0</v>
      </c>
      <c r="X10" s="11"/>
      <c r="Y10" s="9">
        <f>SUM(Y11:Y14)</f>
        <v>0</v>
      </c>
      <c r="Z10" s="26">
        <f>SUM(Z11:Z14)</f>
        <v>0</v>
      </c>
      <c r="AA10" s="10">
        <f>SUM(AA11:AA14)</f>
        <v>0</v>
      </c>
      <c r="AB10" s="10">
        <f>SUM(AB11:AB14)</f>
        <v>0</v>
      </c>
      <c r="AC10" s="10">
        <f>SUM(AC11:AC14)</f>
        <v>0</v>
      </c>
      <c r="AD10" s="10">
        <f aca="true" t="shared" si="2" ref="AD10:AM10">SUM(AD11:AD14)</f>
        <v>0</v>
      </c>
      <c r="AE10" s="10">
        <f t="shared" si="2"/>
        <v>0</v>
      </c>
      <c r="AF10" s="10">
        <f t="shared" si="2"/>
        <v>0</v>
      </c>
      <c r="AG10" s="10">
        <f t="shared" si="2"/>
        <v>0</v>
      </c>
      <c r="AH10" s="10">
        <f t="shared" si="2"/>
        <v>0</v>
      </c>
      <c r="AI10" s="10">
        <f t="shared" si="2"/>
        <v>0</v>
      </c>
      <c r="AJ10" s="10">
        <f t="shared" si="2"/>
        <v>0</v>
      </c>
      <c r="AK10" s="10">
        <f t="shared" si="2"/>
        <v>0</v>
      </c>
      <c r="AL10" s="10">
        <f t="shared" si="2"/>
        <v>0</v>
      </c>
      <c r="AM10" s="10">
        <f t="shared" si="2"/>
        <v>0</v>
      </c>
      <c r="AN10" s="10">
        <f aca="true" t="shared" si="3" ref="AN10:AT10">SUM(AN11:AN14)</f>
        <v>0</v>
      </c>
      <c r="AO10" s="10">
        <f t="shared" si="3"/>
        <v>0</v>
      </c>
      <c r="AP10" s="10">
        <f t="shared" si="3"/>
        <v>0</v>
      </c>
      <c r="AQ10" s="10">
        <f t="shared" si="3"/>
        <v>0</v>
      </c>
      <c r="AR10" s="10">
        <f t="shared" si="3"/>
        <v>0</v>
      </c>
      <c r="AS10" s="10">
        <f t="shared" si="3"/>
        <v>0</v>
      </c>
      <c r="AT10" s="10">
        <f t="shared" si="3"/>
        <v>0</v>
      </c>
      <c r="AU10" s="11"/>
      <c r="AV10" s="9">
        <f aca="true" t="shared" si="4" ref="AV10:BA10">SUM(AV11:AV14)</f>
        <v>0</v>
      </c>
      <c r="AW10" s="26">
        <f t="shared" si="4"/>
        <v>0</v>
      </c>
      <c r="AX10" s="10">
        <f t="shared" si="4"/>
        <v>0</v>
      </c>
      <c r="AY10" s="10">
        <f t="shared" si="4"/>
        <v>0</v>
      </c>
      <c r="AZ10" s="10">
        <f t="shared" si="4"/>
        <v>0</v>
      </c>
      <c r="BA10" s="10">
        <f t="shared" si="4"/>
        <v>0</v>
      </c>
      <c r="BB10" s="11"/>
      <c r="BC10" s="9">
        <f>SUM(BC11:BC14)</f>
        <v>0</v>
      </c>
      <c r="BD10" s="9">
        <v>0</v>
      </c>
      <c r="BE10" s="10">
        <f>SUM(BE11:BE14)</f>
        <v>0</v>
      </c>
      <c r="BF10" s="10">
        <f>SUM(BF11:BF14)</f>
        <v>0</v>
      </c>
    </row>
    <row r="11" spans="1:58" ht="12.75">
      <c r="A11" s="36" t="s">
        <v>8</v>
      </c>
      <c r="B11" s="36"/>
      <c r="C11" s="36"/>
      <c r="D11" s="36"/>
      <c r="E11" s="36"/>
      <c r="F11" s="36"/>
      <c r="G11" s="14" t="s">
        <v>9</v>
      </c>
      <c r="H11" s="12">
        <v>0</v>
      </c>
      <c r="I11" s="5">
        <v>0</v>
      </c>
      <c r="J11" s="13">
        <f aca="true" t="shared" si="5" ref="J11:R11">$I$11*J39*$B$45</f>
        <v>0</v>
      </c>
      <c r="K11" s="13">
        <f t="shared" si="5"/>
        <v>0</v>
      </c>
      <c r="L11" s="13">
        <f t="shared" si="5"/>
        <v>0</v>
      </c>
      <c r="M11" s="13">
        <f t="shared" si="5"/>
        <v>0</v>
      </c>
      <c r="N11" s="13">
        <f t="shared" si="5"/>
        <v>0</v>
      </c>
      <c r="O11" s="13">
        <f t="shared" si="5"/>
        <v>0</v>
      </c>
      <c r="P11" s="13">
        <f t="shared" si="5"/>
        <v>0</v>
      </c>
      <c r="Q11" s="13">
        <f t="shared" si="5"/>
        <v>0</v>
      </c>
      <c r="R11" s="13">
        <f t="shared" si="5"/>
        <v>0</v>
      </c>
      <c r="S11" s="13">
        <f>$I$11*S39*$B$45</f>
        <v>0</v>
      </c>
      <c r="T11" s="13">
        <f>$I$11*T39*$B$45</f>
        <v>0</v>
      </c>
      <c r="U11" s="13">
        <f>$I$11*U39*$B$45</f>
        <v>0</v>
      </c>
      <c r="V11" s="13">
        <f>$I$11*V39*$B$45</f>
        <v>0</v>
      </c>
      <c r="W11" s="13">
        <f>$I$11*W39*$B$45</f>
        <v>0</v>
      </c>
      <c r="X11" s="14" t="s">
        <v>9</v>
      </c>
      <c r="Y11" s="12">
        <v>0</v>
      </c>
      <c r="Z11" s="5">
        <v>0</v>
      </c>
      <c r="AA11" s="13">
        <f aca="true" t="shared" si="6" ref="AA11:AT11">$Z$11*AA39*$B$45</f>
        <v>0</v>
      </c>
      <c r="AB11" s="13">
        <f t="shared" si="6"/>
        <v>0</v>
      </c>
      <c r="AC11" s="13">
        <f t="shared" si="6"/>
        <v>0</v>
      </c>
      <c r="AD11" s="13">
        <f t="shared" si="6"/>
        <v>0</v>
      </c>
      <c r="AE11" s="13">
        <f t="shared" si="6"/>
        <v>0</v>
      </c>
      <c r="AF11" s="13">
        <f t="shared" si="6"/>
        <v>0</v>
      </c>
      <c r="AG11" s="13">
        <f t="shared" si="6"/>
        <v>0</v>
      </c>
      <c r="AH11" s="13">
        <f t="shared" si="6"/>
        <v>0</v>
      </c>
      <c r="AI11" s="13">
        <f t="shared" si="6"/>
        <v>0</v>
      </c>
      <c r="AJ11" s="13">
        <f t="shared" si="6"/>
        <v>0</v>
      </c>
      <c r="AK11" s="13">
        <f t="shared" si="6"/>
        <v>0</v>
      </c>
      <c r="AL11" s="13">
        <f t="shared" si="6"/>
        <v>0</v>
      </c>
      <c r="AM11" s="13">
        <f t="shared" si="6"/>
        <v>0</v>
      </c>
      <c r="AN11" s="13">
        <f t="shared" si="6"/>
        <v>0</v>
      </c>
      <c r="AO11" s="13">
        <f t="shared" si="6"/>
        <v>0</v>
      </c>
      <c r="AP11" s="13">
        <f t="shared" si="6"/>
        <v>0</v>
      </c>
      <c r="AQ11" s="13">
        <f t="shared" si="6"/>
        <v>0</v>
      </c>
      <c r="AR11" s="13">
        <f t="shared" si="6"/>
        <v>0</v>
      </c>
      <c r="AS11" s="13">
        <f t="shared" si="6"/>
        <v>0</v>
      </c>
      <c r="AT11" s="13">
        <f t="shared" si="6"/>
        <v>0</v>
      </c>
      <c r="AU11" s="14" t="s">
        <v>9</v>
      </c>
      <c r="AV11" s="12">
        <v>0</v>
      </c>
      <c r="AW11" s="5">
        <v>0</v>
      </c>
      <c r="AX11" s="13">
        <f>$AW$11*AX39*$B$45</f>
        <v>0</v>
      </c>
      <c r="AY11" s="13">
        <f>$AW$11*AY39*$B$45</f>
        <v>0</v>
      </c>
      <c r="AZ11" s="13">
        <f>$AW$11*AZ39*$B$45</f>
        <v>0</v>
      </c>
      <c r="BA11" s="13">
        <f>$AW$11*BA39*$B$45</f>
        <v>0</v>
      </c>
      <c r="BB11" s="14" t="s">
        <v>9</v>
      </c>
      <c r="BC11" s="12">
        <v>0</v>
      </c>
      <c r="BD11" s="32">
        <v>0</v>
      </c>
      <c r="BE11" s="13">
        <f>BD11*BE39*$B$45</f>
        <v>0</v>
      </c>
      <c r="BF11" s="13">
        <f>BE11*BF39*$B$45</f>
        <v>0</v>
      </c>
    </row>
    <row r="12" spans="1:58" ht="12.75">
      <c r="A12" s="36" t="s">
        <v>10</v>
      </c>
      <c r="B12" s="36"/>
      <c r="C12" s="36"/>
      <c r="D12" s="36"/>
      <c r="E12" s="36"/>
      <c r="F12" s="36"/>
      <c r="G12" s="14" t="s">
        <v>9</v>
      </c>
      <c r="H12" s="12">
        <v>0</v>
      </c>
      <c r="I12" s="5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4" t="s">
        <v>9</v>
      </c>
      <c r="Y12" s="12">
        <v>0</v>
      </c>
      <c r="Z12" s="5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4" t="s">
        <v>9</v>
      </c>
      <c r="AV12" s="12">
        <v>0</v>
      </c>
      <c r="AW12" s="5">
        <v>0</v>
      </c>
      <c r="AX12" s="13">
        <v>0</v>
      </c>
      <c r="AY12" s="13">
        <v>0</v>
      </c>
      <c r="AZ12" s="13">
        <v>0</v>
      </c>
      <c r="BA12" s="13">
        <v>0</v>
      </c>
      <c r="BB12" s="14" t="s">
        <v>9</v>
      </c>
      <c r="BC12" s="12">
        <v>0</v>
      </c>
      <c r="BD12" s="32">
        <v>0</v>
      </c>
      <c r="BE12" s="13">
        <v>0</v>
      </c>
      <c r="BF12" s="13">
        <v>0</v>
      </c>
    </row>
    <row r="13" spans="1:58" ht="12.75">
      <c r="A13" s="36" t="s">
        <v>11</v>
      </c>
      <c r="B13" s="36"/>
      <c r="C13" s="36"/>
      <c r="D13" s="36"/>
      <c r="E13" s="36"/>
      <c r="F13" s="36"/>
      <c r="G13" s="14" t="s">
        <v>9</v>
      </c>
      <c r="H13" s="12">
        <v>0</v>
      </c>
      <c r="I13" s="5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4" t="s">
        <v>9</v>
      </c>
      <c r="Y13" s="12">
        <v>0</v>
      </c>
      <c r="Z13" s="5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4" t="s">
        <v>9</v>
      </c>
      <c r="AV13" s="12">
        <v>0</v>
      </c>
      <c r="AW13" s="5">
        <v>0</v>
      </c>
      <c r="AX13" s="13">
        <v>0</v>
      </c>
      <c r="AY13" s="13">
        <v>0</v>
      </c>
      <c r="AZ13" s="13">
        <v>0</v>
      </c>
      <c r="BA13" s="13">
        <v>0</v>
      </c>
      <c r="BB13" s="14" t="s">
        <v>9</v>
      </c>
      <c r="BC13" s="12">
        <v>0</v>
      </c>
      <c r="BD13" s="32">
        <v>0</v>
      </c>
      <c r="BE13" s="13">
        <v>0</v>
      </c>
      <c r="BF13" s="13">
        <v>0</v>
      </c>
    </row>
    <row r="14" spans="1:58" ht="12.75">
      <c r="A14" s="36" t="s">
        <v>12</v>
      </c>
      <c r="B14" s="36"/>
      <c r="C14" s="36"/>
      <c r="D14" s="36"/>
      <c r="E14" s="36"/>
      <c r="F14" s="36"/>
      <c r="G14" s="14" t="s">
        <v>13</v>
      </c>
      <c r="H14" s="12">
        <v>0</v>
      </c>
      <c r="I14" s="5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4" t="s">
        <v>13</v>
      </c>
      <c r="Y14" s="12">
        <v>0</v>
      </c>
      <c r="Z14" s="5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4" t="s">
        <v>13</v>
      </c>
      <c r="AV14" s="12">
        <v>0</v>
      </c>
      <c r="AW14" s="5">
        <v>0</v>
      </c>
      <c r="AX14" s="13">
        <v>0</v>
      </c>
      <c r="AY14" s="13">
        <v>0</v>
      </c>
      <c r="AZ14" s="13">
        <v>0</v>
      </c>
      <c r="BA14" s="13">
        <v>0</v>
      </c>
      <c r="BB14" s="14" t="s">
        <v>13</v>
      </c>
      <c r="BC14" s="12">
        <v>0</v>
      </c>
      <c r="BD14" s="32">
        <v>0</v>
      </c>
      <c r="BE14" s="13">
        <v>0</v>
      </c>
      <c r="BF14" s="13">
        <v>0</v>
      </c>
    </row>
    <row r="15" spans="1:58" ht="23.25" customHeight="1">
      <c r="A15" s="37" t="s">
        <v>14</v>
      </c>
      <c r="B15" s="37"/>
      <c r="C15" s="37"/>
      <c r="D15" s="37"/>
      <c r="E15" s="37"/>
      <c r="F15" s="37"/>
      <c r="G15" s="15"/>
      <c r="H15" s="9">
        <f>SUM(H16:H21)</f>
        <v>51.41294050776808</v>
      </c>
      <c r="I15" s="26">
        <f aca="true" t="shared" si="7" ref="I15:W15">SUM(I16:I23)</f>
        <v>8.770000000000001</v>
      </c>
      <c r="J15" s="9">
        <f t="shared" si="7"/>
        <v>56219.20800000001</v>
      </c>
      <c r="K15" s="9">
        <f t="shared" si="7"/>
        <v>53819.736</v>
      </c>
      <c r="L15" s="9">
        <f t="shared" si="7"/>
        <v>53546.112</v>
      </c>
      <c r="M15" s="9">
        <f t="shared" si="7"/>
        <v>57208.46400000001</v>
      </c>
      <c r="N15" s="9">
        <f t="shared" si="7"/>
        <v>42369.623999999996</v>
      </c>
      <c r="O15" s="9">
        <f t="shared" si="7"/>
        <v>34108.284</v>
      </c>
      <c r="P15" s="9">
        <f t="shared" si="7"/>
        <v>53325.10800000001</v>
      </c>
      <c r="Q15" s="9">
        <f t="shared" si="7"/>
        <v>35181.732</v>
      </c>
      <c r="R15" s="9">
        <f t="shared" si="7"/>
        <v>34655.532</v>
      </c>
      <c r="S15" s="9">
        <f t="shared" si="7"/>
        <v>42001.284</v>
      </c>
      <c r="T15" s="9">
        <f t="shared" si="7"/>
        <v>42695.868</v>
      </c>
      <c r="U15" s="9">
        <f t="shared" si="7"/>
        <v>42632.724</v>
      </c>
      <c r="V15" s="9">
        <f t="shared" si="7"/>
        <v>42253.86</v>
      </c>
      <c r="W15" s="9">
        <f t="shared" si="7"/>
        <v>42485.388</v>
      </c>
      <c r="X15" s="15"/>
      <c r="Y15" s="9">
        <f>SUM(Y16:Y21)</f>
        <v>51.41294050776808</v>
      </c>
      <c r="Z15" s="26">
        <f aca="true" t="shared" si="8" ref="Z15:AH15">SUM(Z16:Z23)</f>
        <v>8.770000000000001</v>
      </c>
      <c r="AA15" s="9">
        <f t="shared" si="8"/>
        <v>50851.96800000001</v>
      </c>
      <c r="AB15" s="9">
        <f t="shared" si="8"/>
        <v>42053.904</v>
      </c>
      <c r="AC15" s="9">
        <f t="shared" si="8"/>
        <v>53830.26</v>
      </c>
      <c r="AD15" s="9">
        <f t="shared" si="8"/>
        <v>54009.16800000001</v>
      </c>
      <c r="AE15" s="9">
        <f t="shared" si="8"/>
        <v>54177.551999999996</v>
      </c>
      <c r="AF15" s="9">
        <f t="shared" si="8"/>
        <v>53967.072</v>
      </c>
      <c r="AG15" s="9">
        <f t="shared" si="8"/>
        <v>54145.98</v>
      </c>
      <c r="AH15" s="9">
        <f t="shared" si="8"/>
        <v>54030.216</v>
      </c>
      <c r="AI15" s="9">
        <f aca="true" t="shared" si="9" ref="AI15:AT15">SUM(AI16:AI23)</f>
        <v>54556.416</v>
      </c>
      <c r="AJ15" s="9">
        <f t="shared" si="9"/>
        <v>53293.536</v>
      </c>
      <c r="AK15" s="9">
        <f t="shared" si="9"/>
        <v>54766.89600000001</v>
      </c>
      <c r="AL15" s="9">
        <f t="shared" si="9"/>
        <v>54324.888</v>
      </c>
      <c r="AM15" s="9">
        <f t="shared" si="9"/>
        <v>74183.67599999999</v>
      </c>
      <c r="AN15" s="9">
        <f t="shared" si="9"/>
        <v>59934.18000000001</v>
      </c>
      <c r="AO15" s="9">
        <f t="shared" si="9"/>
        <v>54061.788000000015</v>
      </c>
      <c r="AP15" s="9">
        <f t="shared" si="9"/>
        <v>53146.200000000004</v>
      </c>
      <c r="AQ15" s="9">
        <f t="shared" si="9"/>
        <v>55008.94800000001</v>
      </c>
      <c r="AR15" s="9">
        <f t="shared" si="9"/>
        <v>55671.96000000001</v>
      </c>
      <c r="AS15" s="9">
        <f t="shared" si="9"/>
        <v>51336.072</v>
      </c>
      <c r="AT15" s="9">
        <f t="shared" si="9"/>
        <v>50515.2</v>
      </c>
      <c r="AU15" s="15"/>
      <c r="AV15" s="9">
        <f>SUM(AV16:AV21)</f>
        <v>51.41294050776808</v>
      </c>
      <c r="AW15" s="26">
        <f>SUM(AW16:AW23)</f>
        <v>5.45</v>
      </c>
      <c r="AX15" s="9">
        <f>SUM(AX16:AX23)</f>
        <v>37873.14</v>
      </c>
      <c r="AY15" s="9">
        <f>SUM(AY16:AY23)</f>
        <v>38945.7</v>
      </c>
      <c r="AZ15" s="9">
        <f>SUM(AZ16:AZ23)</f>
        <v>38625.240000000005</v>
      </c>
      <c r="BA15" s="9">
        <f>SUM(BA16:BA23)</f>
        <v>37846.98000000001</v>
      </c>
      <c r="BB15" s="15"/>
      <c r="BC15" s="9">
        <f>SUM(BC16:BC21)</f>
        <v>51.41294050776808</v>
      </c>
      <c r="BD15" s="9">
        <f>SUM(BD16:BD23)</f>
        <v>5.07</v>
      </c>
      <c r="BE15" s="9">
        <f>SUM(BE16:BE23)</f>
        <v>30620.772</v>
      </c>
      <c r="BF15" s="9">
        <f>SUM(BF16:BF23)</f>
        <v>37544.364</v>
      </c>
    </row>
    <row r="16" spans="1:58" ht="12.75">
      <c r="A16" s="36" t="s">
        <v>15</v>
      </c>
      <c r="B16" s="36"/>
      <c r="C16" s="36"/>
      <c r="D16" s="36"/>
      <c r="E16" s="36"/>
      <c r="F16" s="36"/>
      <c r="G16" s="14" t="s">
        <v>9</v>
      </c>
      <c r="H16" s="12">
        <v>0.7598226127320953</v>
      </c>
      <c r="I16" s="5">
        <v>0.21</v>
      </c>
      <c r="J16" s="13">
        <f aca="true" t="shared" si="10" ref="J16:R16">$I$16*$B$45*J39</f>
        <v>1346.1840000000002</v>
      </c>
      <c r="K16" s="13">
        <f t="shared" si="10"/>
        <v>1288.728</v>
      </c>
      <c r="L16" s="13">
        <f t="shared" si="10"/>
        <v>1282.176</v>
      </c>
      <c r="M16" s="13">
        <f t="shared" si="10"/>
        <v>1369.872</v>
      </c>
      <c r="N16" s="13">
        <f t="shared" si="10"/>
        <v>1014.552</v>
      </c>
      <c r="O16" s="13">
        <f t="shared" si="10"/>
        <v>816.7320000000001</v>
      </c>
      <c r="P16" s="13">
        <f t="shared" si="10"/>
        <v>1276.884</v>
      </c>
      <c r="Q16" s="13">
        <f t="shared" si="10"/>
        <v>842.436</v>
      </c>
      <c r="R16" s="13">
        <f t="shared" si="10"/>
        <v>829.836</v>
      </c>
      <c r="S16" s="13">
        <f>$I$16*$B$45*S39</f>
        <v>1005.7320000000001</v>
      </c>
      <c r="T16" s="13">
        <f>$I$16*$B$45*T39</f>
        <v>1022.364</v>
      </c>
      <c r="U16" s="13">
        <f>$I$16*$B$45*U39</f>
        <v>1020.8520000000001</v>
      </c>
      <c r="V16" s="13">
        <f>$I$16*$B$45*V39</f>
        <v>1011.78</v>
      </c>
      <c r="W16" s="13">
        <f>$I$16*$B$45*W39</f>
        <v>1017.324</v>
      </c>
      <c r="X16" s="14" t="s">
        <v>9</v>
      </c>
      <c r="Y16" s="12">
        <v>0.7598226127320953</v>
      </c>
      <c r="Z16" s="5">
        <v>0.21</v>
      </c>
      <c r="AA16" s="13">
        <f aca="true" t="shared" si="11" ref="AA16:AT16">$Z$16*AA39*$B$45</f>
        <v>1217.664</v>
      </c>
      <c r="AB16" s="13">
        <f t="shared" si="11"/>
        <v>1006.992</v>
      </c>
      <c r="AC16" s="13">
        <f t="shared" si="11"/>
        <v>1288.98</v>
      </c>
      <c r="AD16" s="13">
        <f t="shared" si="11"/>
        <v>1293.2640000000001</v>
      </c>
      <c r="AE16" s="13">
        <f t="shared" si="11"/>
        <v>1297.2959999999998</v>
      </c>
      <c r="AF16" s="13">
        <f t="shared" si="11"/>
        <v>1292.2559999999999</v>
      </c>
      <c r="AG16" s="13">
        <f t="shared" si="11"/>
        <v>1296.54</v>
      </c>
      <c r="AH16" s="13">
        <f t="shared" si="11"/>
        <v>1293.768</v>
      </c>
      <c r="AI16" s="13">
        <f t="shared" si="11"/>
        <v>1306.368</v>
      </c>
      <c r="AJ16" s="13">
        <f t="shared" si="11"/>
        <v>1276.128</v>
      </c>
      <c r="AK16" s="13">
        <f t="shared" si="11"/>
        <v>1311.408</v>
      </c>
      <c r="AL16" s="13">
        <f t="shared" si="11"/>
        <v>1300.824</v>
      </c>
      <c r="AM16" s="13">
        <f t="shared" si="11"/>
        <v>1776.348</v>
      </c>
      <c r="AN16" s="13">
        <f t="shared" si="11"/>
        <v>1435.1399999999999</v>
      </c>
      <c r="AO16" s="13">
        <f t="shared" si="11"/>
        <v>1294.5240000000001</v>
      </c>
      <c r="AP16" s="13">
        <f t="shared" si="11"/>
        <v>1272.6</v>
      </c>
      <c r="AQ16" s="13">
        <f t="shared" si="11"/>
        <v>1317.2040000000002</v>
      </c>
      <c r="AR16" s="13">
        <f t="shared" si="11"/>
        <v>1333.08</v>
      </c>
      <c r="AS16" s="13">
        <f t="shared" si="11"/>
        <v>1229.256</v>
      </c>
      <c r="AT16" s="13">
        <f t="shared" si="11"/>
        <v>1209.6</v>
      </c>
      <c r="AU16" s="14" t="s">
        <v>9</v>
      </c>
      <c r="AV16" s="12">
        <v>0.7598226127320953</v>
      </c>
      <c r="AW16" s="5">
        <v>0.19</v>
      </c>
      <c r="AX16" s="13">
        <f>$AW$16*$B$45*AX39</f>
        <v>1320.3480000000002</v>
      </c>
      <c r="AY16" s="13">
        <f>$AW$16*$B$45*AY39</f>
        <v>1357.7400000000002</v>
      </c>
      <c r="AZ16" s="13">
        <f>$AW$16*$B$45*AZ39</f>
        <v>1346.5680000000002</v>
      </c>
      <c r="BA16" s="13">
        <f>$AW$16*$B$45*BA39</f>
        <v>1319.4360000000001</v>
      </c>
      <c r="BB16" s="14" t="s">
        <v>9</v>
      </c>
      <c r="BC16" s="12">
        <v>0.7598226127320953</v>
      </c>
      <c r="BD16" s="5">
        <v>0.19</v>
      </c>
      <c r="BE16" s="13">
        <f>$BD$16*BE39*$B$45</f>
        <v>1147.5240000000001</v>
      </c>
      <c r="BF16" s="13">
        <f>$BD$16*BF39*$B$45</f>
        <v>1406.988</v>
      </c>
    </row>
    <row r="17" spans="1:58" ht="12.75">
      <c r="A17" s="36" t="s">
        <v>16</v>
      </c>
      <c r="B17" s="36"/>
      <c r="C17" s="36"/>
      <c r="D17" s="36"/>
      <c r="E17" s="36"/>
      <c r="F17" s="36"/>
      <c r="G17" s="14" t="s">
        <v>9</v>
      </c>
      <c r="H17" s="12">
        <v>6.63867871352785</v>
      </c>
      <c r="I17" s="5">
        <v>0.56</v>
      </c>
      <c r="J17" s="13">
        <f aca="true" t="shared" si="12" ref="J17:R17">$I$17*$B$45*J39</f>
        <v>3589.8240000000005</v>
      </c>
      <c r="K17" s="13">
        <f t="shared" si="12"/>
        <v>3436.608</v>
      </c>
      <c r="L17" s="13">
        <f t="shared" si="12"/>
        <v>3419.1360000000004</v>
      </c>
      <c r="M17" s="13">
        <f t="shared" si="12"/>
        <v>3652.9920000000006</v>
      </c>
      <c r="N17" s="13">
        <f t="shared" si="12"/>
        <v>2705.472</v>
      </c>
      <c r="O17" s="13">
        <f t="shared" si="12"/>
        <v>2177.952</v>
      </c>
      <c r="P17" s="13">
        <f t="shared" si="12"/>
        <v>3405.0240000000003</v>
      </c>
      <c r="Q17" s="13">
        <f t="shared" si="12"/>
        <v>2246.496</v>
      </c>
      <c r="R17" s="13">
        <f t="shared" si="12"/>
        <v>2212.896</v>
      </c>
      <c r="S17" s="13">
        <f>$I$17*$B$45*S39</f>
        <v>2681.952</v>
      </c>
      <c r="T17" s="13">
        <f>$I$17*$B$45*T39</f>
        <v>2726.304</v>
      </c>
      <c r="U17" s="13">
        <f>$I$17*$B$45*U39</f>
        <v>2722.2720000000004</v>
      </c>
      <c r="V17" s="13">
        <f>$I$17*$B$45*V39</f>
        <v>2698.0800000000004</v>
      </c>
      <c r="W17" s="13">
        <f>$I$17*$B$45*W39</f>
        <v>2712.864</v>
      </c>
      <c r="X17" s="14" t="s">
        <v>9</v>
      </c>
      <c r="Y17" s="12">
        <v>6.63867871352785</v>
      </c>
      <c r="Z17" s="5">
        <v>0.56</v>
      </c>
      <c r="AA17" s="13">
        <f aca="true" t="shared" si="13" ref="AA17:AT17">$Z$17*AA39*$B$45</f>
        <v>3247.1040000000003</v>
      </c>
      <c r="AB17" s="13">
        <f t="shared" si="13"/>
        <v>2685.3120000000004</v>
      </c>
      <c r="AC17" s="13">
        <f t="shared" si="13"/>
        <v>3437.2800000000007</v>
      </c>
      <c r="AD17" s="13">
        <f t="shared" si="13"/>
        <v>3448.7040000000006</v>
      </c>
      <c r="AE17" s="13">
        <f t="shared" si="13"/>
        <v>3459.456</v>
      </c>
      <c r="AF17" s="13">
        <f t="shared" si="13"/>
        <v>3446.016</v>
      </c>
      <c r="AG17" s="13">
        <f t="shared" si="13"/>
        <v>3457.44</v>
      </c>
      <c r="AH17" s="13">
        <f t="shared" si="13"/>
        <v>3450.0480000000002</v>
      </c>
      <c r="AI17" s="13">
        <f t="shared" si="13"/>
        <v>3483.648</v>
      </c>
      <c r="AJ17" s="13">
        <f t="shared" si="13"/>
        <v>3403.008</v>
      </c>
      <c r="AK17" s="13">
        <f t="shared" si="13"/>
        <v>3497.0880000000006</v>
      </c>
      <c r="AL17" s="13">
        <f t="shared" si="13"/>
        <v>3468.8640000000005</v>
      </c>
      <c r="AM17" s="13">
        <f t="shared" si="13"/>
        <v>4736.928</v>
      </c>
      <c r="AN17" s="13">
        <f t="shared" si="13"/>
        <v>3827.04</v>
      </c>
      <c r="AO17" s="13">
        <f t="shared" si="13"/>
        <v>3452.0640000000003</v>
      </c>
      <c r="AP17" s="13">
        <f t="shared" si="13"/>
        <v>3393.6000000000004</v>
      </c>
      <c r="AQ17" s="13">
        <f t="shared" si="13"/>
        <v>3512.544000000001</v>
      </c>
      <c r="AR17" s="13">
        <f t="shared" si="13"/>
        <v>3554.88</v>
      </c>
      <c r="AS17" s="13">
        <f t="shared" si="13"/>
        <v>3278.016</v>
      </c>
      <c r="AT17" s="13">
        <f t="shared" si="13"/>
        <v>3225.6000000000004</v>
      </c>
      <c r="AU17" s="14" t="s">
        <v>9</v>
      </c>
      <c r="AV17" s="12">
        <v>6.63867871352785</v>
      </c>
      <c r="AW17" s="5">
        <v>0.56</v>
      </c>
      <c r="AX17" s="13">
        <f>$AW$17*$B$45*AX39</f>
        <v>3891.5520000000006</v>
      </c>
      <c r="AY17" s="13">
        <f>$AW$17*$B$45*AY39</f>
        <v>4001.76</v>
      </c>
      <c r="AZ17" s="13">
        <f>$AW$17*$B$45*AZ39</f>
        <v>3968.8320000000003</v>
      </c>
      <c r="BA17" s="13">
        <f>$AW$17*$B$45*BA39</f>
        <v>3888.8640000000005</v>
      </c>
      <c r="BB17" s="14" t="s">
        <v>9</v>
      </c>
      <c r="BC17" s="12">
        <v>6.63867871352785</v>
      </c>
      <c r="BD17" s="5">
        <v>0.36</v>
      </c>
      <c r="BE17" s="13">
        <f>$BD$17*BE39*$B$45</f>
        <v>2174.256</v>
      </c>
      <c r="BF17" s="13">
        <f>$BD$17*BF39*$B$45</f>
        <v>2665.8720000000003</v>
      </c>
    </row>
    <row r="18" spans="1:58" ht="12.75">
      <c r="A18" s="36" t="s">
        <v>17</v>
      </c>
      <c r="B18" s="36"/>
      <c r="C18" s="36"/>
      <c r="D18" s="36"/>
      <c r="E18" s="36"/>
      <c r="F18" s="36"/>
      <c r="G18" s="14" t="s">
        <v>9</v>
      </c>
      <c r="H18" s="12">
        <v>23.528449933686996</v>
      </c>
      <c r="I18" s="5">
        <v>0.56</v>
      </c>
      <c r="J18" s="13">
        <f aca="true" t="shared" si="14" ref="J18:R18">$I$18*$B$45*J39</f>
        <v>3589.8240000000005</v>
      </c>
      <c r="K18" s="13">
        <f t="shared" si="14"/>
        <v>3436.608</v>
      </c>
      <c r="L18" s="13">
        <f t="shared" si="14"/>
        <v>3419.1360000000004</v>
      </c>
      <c r="M18" s="13">
        <f t="shared" si="14"/>
        <v>3652.9920000000006</v>
      </c>
      <c r="N18" s="13">
        <f t="shared" si="14"/>
        <v>2705.472</v>
      </c>
      <c r="O18" s="13">
        <f t="shared" si="14"/>
        <v>2177.952</v>
      </c>
      <c r="P18" s="13">
        <f t="shared" si="14"/>
        <v>3405.0240000000003</v>
      </c>
      <c r="Q18" s="13">
        <f t="shared" si="14"/>
        <v>2246.496</v>
      </c>
      <c r="R18" s="13">
        <f t="shared" si="14"/>
        <v>2212.896</v>
      </c>
      <c r="S18" s="13">
        <f>$I$18*$B$45*S39</f>
        <v>2681.952</v>
      </c>
      <c r="T18" s="13">
        <f>$I$18*$B$45*T39</f>
        <v>2726.304</v>
      </c>
      <c r="U18" s="13">
        <f>$I$18*$B$45*U39</f>
        <v>2722.2720000000004</v>
      </c>
      <c r="V18" s="13">
        <f>$I$18*$B$45*V39</f>
        <v>2698.0800000000004</v>
      </c>
      <c r="W18" s="13">
        <f>$I$18*$B$45*W39</f>
        <v>2712.864</v>
      </c>
      <c r="X18" s="14" t="s">
        <v>9</v>
      </c>
      <c r="Y18" s="12">
        <v>23.528449933686996</v>
      </c>
      <c r="Z18" s="5">
        <v>0.56</v>
      </c>
      <c r="AA18" s="13">
        <f aca="true" t="shared" si="15" ref="AA18:AT18">$Z$18*AA39*$B$45</f>
        <v>3247.1040000000003</v>
      </c>
      <c r="AB18" s="13">
        <f t="shared" si="15"/>
        <v>2685.3120000000004</v>
      </c>
      <c r="AC18" s="13">
        <f t="shared" si="15"/>
        <v>3437.2800000000007</v>
      </c>
      <c r="AD18" s="13">
        <f t="shared" si="15"/>
        <v>3448.7040000000006</v>
      </c>
      <c r="AE18" s="13">
        <f t="shared" si="15"/>
        <v>3459.456</v>
      </c>
      <c r="AF18" s="13">
        <f t="shared" si="15"/>
        <v>3446.016</v>
      </c>
      <c r="AG18" s="13">
        <f t="shared" si="15"/>
        <v>3457.44</v>
      </c>
      <c r="AH18" s="13">
        <f t="shared" si="15"/>
        <v>3450.0480000000002</v>
      </c>
      <c r="AI18" s="13">
        <f t="shared" si="15"/>
        <v>3483.648</v>
      </c>
      <c r="AJ18" s="13">
        <f t="shared" si="15"/>
        <v>3403.008</v>
      </c>
      <c r="AK18" s="13">
        <f t="shared" si="15"/>
        <v>3497.0880000000006</v>
      </c>
      <c r="AL18" s="13">
        <f t="shared" si="15"/>
        <v>3468.8640000000005</v>
      </c>
      <c r="AM18" s="13">
        <f t="shared" si="15"/>
        <v>4736.928</v>
      </c>
      <c r="AN18" s="13">
        <f t="shared" si="15"/>
        <v>3827.04</v>
      </c>
      <c r="AO18" s="13">
        <f t="shared" si="15"/>
        <v>3452.0640000000003</v>
      </c>
      <c r="AP18" s="13">
        <f t="shared" si="15"/>
        <v>3393.6000000000004</v>
      </c>
      <c r="AQ18" s="13">
        <f t="shared" si="15"/>
        <v>3512.544000000001</v>
      </c>
      <c r="AR18" s="13">
        <f t="shared" si="15"/>
        <v>3554.88</v>
      </c>
      <c r="AS18" s="13">
        <f t="shared" si="15"/>
        <v>3278.016</v>
      </c>
      <c r="AT18" s="13">
        <f t="shared" si="15"/>
        <v>3225.6000000000004</v>
      </c>
      <c r="AU18" s="14" t="s">
        <v>9</v>
      </c>
      <c r="AV18" s="12">
        <v>23.528449933686996</v>
      </c>
      <c r="AW18" s="5">
        <v>0.37</v>
      </c>
      <c r="AX18" s="13">
        <f>$AW$18*$B$45*AX39</f>
        <v>2571.2039999999997</v>
      </c>
      <c r="AY18" s="13">
        <f>$AW$18*$B$45*AY39</f>
        <v>2644.0199999999995</v>
      </c>
      <c r="AZ18" s="13">
        <f>$AW$18*$B$45*AZ39</f>
        <v>2622.2639999999997</v>
      </c>
      <c r="BA18" s="13">
        <f>$AW$18*$B$45*BA39</f>
        <v>2569.428</v>
      </c>
      <c r="BB18" s="14" t="s">
        <v>9</v>
      </c>
      <c r="BC18" s="12">
        <v>23.528449933686996</v>
      </c>
      <c r="BD18" s="5">
        <v>0.37</v>
      </c>
      <c r="BE18" s="13">
        <f>$BD$18*BE39*$B$45</f>
        <v>2234.652</v>
      </c>
      <c r="BF18" s="13">
        <f>$BD$18*BF39*$B$45</f>
        <v>2739.924</v>
      </c>
    </row>
    <row r="19" spans="1:58" ht="12.75">
      <c r="A19" s="36" t="s">
        <v>18</v>
      </c>
      <c r="B19" s="36"/>
      <c r="C19" s="36"/>
      <c r="D19" s="36"/>
      <c r="E19" s="36"/>
      <c r="F19" s="36"/>
      <c r="G19" s="14" t="s">
        <v>9</v>
      </c>
      <c r="H19" s="12">
        <v>0.40813328912466834</v>
      </c>
      <c r="I19" s="5">
        <v>0.27</v>
      </c>
      <c r="J19" s="13">
        <f aca="true" t="shared" si="16" ref="J19:R19">$I$19*$B$45*J39</f>
        <v>1730.8080000000002</v>
      </c>
      <c r="K19" s="13">
        <f t="shared" si="16"/>
        <v>1656.936</v>
      </c>
      <c r="L19" s="13">
        <f t="shared" si="16"/>
        <v>1648.5120000000002</v>
      </c>
      <c r="M19" s="13">
        <f t="shared" si="16"/>
        <v>1761.2640000000001</v>
      </c>
      <c r="N19" s="13">
        <f t="shared" si="16"/>
        <v>1304.4240000000002</v>
      </c>
      <c r="O19" s="13">
        <f t="shared" si="16"/>
        <v>1050.084</v>
      </c>
      <c r="P19" s="13">
        <f t="shared" si="16"/>
        <v>1641.708</v>
      </c>
      <c r="Q19" s="13">
        <f t="shared" si="16"/>
        <v>1083.132</v>
      </c>
      <c r="R19" s="13">
        <f t="shared" si="16"/>
        <v>1066.932</v>
      </c>
      <c r="S19" s="13">
        <f>$I$19*$B$45*S39</f>
        <v>1293.084</v>
      </c>
      <c r="T19" s="13">
        <f>$I$19*$B$45*T39</f>
        <v>1314.468</v>
      </c>
      <c r="U19" s="13">
        <f>$I$19*$B$45*U39</f>
        <v>1312.5240000000001</v>
      </c>
      <c r="V19" s="13">
        <f>$I$19*$B$45*V39</f>
        <v>1300.8600000000001</v>
      </c>
      <c r="W19" s="13">
        <f>$I$19*$B$45*W39</f>
        <v>1307.988</v>
      </c>
      <c r="X19" s="14" t="s">
        <v>9</v>
      </c>
      <c r="Y19" s="12">
        <v>0.40813328912466834</v>
      </c>
      <c r="Z19" s="5">
        <v>0.27</v>
      </c>
      <c r="AA19" s="13">
        <f aca="true" t="shared" si="17" ref="AA19:AT19">$Z$19*AA39*$B$45</f>
        <v>1565.568</v>
      </c>
      <c r="AB19" s="13">
        <f t="shared" si="17"/>
        <v>1294.7040000000002</v>
      </c>
      <c r="AC19" s="13">
        <f t="shared" si="17"/>
        <v>1657.2600000000002</v>
      </c>
      <c r="AD19" s="13">
        <f t="shared" si="17"/>
        <v>1662.7680000000003</v>
      </c>
      <c r="AE19" s="13">
        <f t="shared" si="17"/>
        <v>1667.9520000000002</v>
      </c>
      <c r="AF19" s="13">
        <f t="shared" si="17"/>
        <v>1661.4719999999998</v>
      </c>
      <c r="AG19" s="13">
        <f t="shared" si="17"/>
        <v>1666.9800000000002</v>
      </c>
      <c r="AH19" s="13">
        <f t="shared" si="17"/>
        <v>1663.416</v>
      </c>
      <c r="AI19" s="13">
        <f t="shared" si="17"/>
        <v>1679.616</v>
      </c>
      <c r="AJ19" s="13">
        <f t="shared" si="17"/>
        <v>1640.736</v>
      </c>
      <c r="AK19" s="13">
        <f t="shared" si="17"/>
        <v>1686.096</v>
      </c>
      <c r="AL19" s="13">
        <f t="shared" si="17"/>
        <v>1672.4880000000003</v>
      </c>
      <c r="AM19" s="13">
        <f t="shared" si="17"/>
        <v>2283.876</v>
      </c>
      <c r="AN19" s="13">
        <f t="shared" si="17"/>
        <v>1845.1800000000003</v>
      </c>
      <c r="AO19" s="13">
        <f t="shared" si="17"/>
        <v>1664.3880000000001</v>
      </c>
      <c r="AP19" s="13">
        <f t="shared" si="17"/>
        <v>1636.2000000000003</v>
      </c>
      <c r="AQ19" s="13">
        <f t="shared" si="17"/>
        <v>1693.5480000000002</v>
      </c>
      <c r="AR19" s="13">
        <f t="shared" si="17"/>
        <v>1713.96</v>
      </c>
      <c r="AS19" s="13">
        <f t="shared" si="17"/>
        <v>1580.4720000000002</v>
      </c>
      <c r="AT19" s="13">
        <f t="shared" si="17"/>
        <v>1555.2000000000003</v>
      </c>
      <c r="AU19" s="14" t="s">
        <v>9</v>
      </c>
      <c r="AV19" s="12">
        <v>0.40813328912466834</v>
      </c>
      <c r="AW19" s="5">
        <v>0.28</v>
      </c>
      <c r="AX19" s="13">
        <f>$AW$19*$B$45*AX39</f>
        <v>1945.7760000000003</v>
      </c>
      <c r="AY19" s="13">
        <f>$AW$19*$B$45*AY39</f>
        <v>2000.88</v>
      </c>
      <c r="AZ19" s="13">
        <f>$AW$19*$B$45*AZ39</f>
        <v>1984.4160000000002</v>
      </c>
      <c r="BA19" s="13">
        <f>$AW$19*$B$45*BA39</f>
        <v>1944.4320000000002</v>
      </c>
      <c r="BB19" s="14" t="s">
        <v>9</v>
      </c>
      <c r="BC19" s="12">
        <v>0.40813328912466834</v>
      </c>
      <c r="BD19" s="5">
        <v>0.28</v>
      </c>
      <c r="BE19" s="13">
        <f>$BD$19*BE39*$B$45</f>
        <v>1691.0880000000002</v>
      </c>
      <c r="BF19" s="13">
        <f>$BD$19*BF39*$B$45</f>
        <v>2073.456</v>
      </c>
    </row>
    <row r="20" spans="1:58" ht="43.5" customHeight="1">
      <c r="A20" s="36" t="s">
        <v>29</v>
      </c>
      <c r="B20" s="36"/>
      <c r="C20" s="36"/>
      <c r="D20" s="36"/>
      <c r="E20" s="36"/>
      <c r="F20" s="36"/>
      <c r="G20" s="16" t="s">
        <v>19</v>
      </c>
      <c r="H20" s="12">
        <v>12.083350464190978</v>
      </c>
      <c r="I20" s="5">
        <v>0.66</v>
      </c>
      <c r="J20" s="13">
        <f aca="true" t="shared" si="18" ref="J20:R20">$I$20*$B$45*J39</f>
        <v>4230.8640000000005</v>
      </c>
      <c r="K20" s="13">
        <f t="shared" si="18"/>
        <v>4050.2879999999996</v>
      </c>
      <c r="L20" s="13">
        <f t="shared" si="18"/>
        <v>4029.696</v>
      </c>
      <c r="M20" s="13">
        <f t="shared" si="18"/>
        <v>4305.312</v>
      </c>
      <c r="N20" s="13">
        <f t="shared" si="18"/>
        <v>3188.592</v>
      </c>
      <c r="O20" s="13">
        <f t="shared" si="18"/>
        <v>2566.8720000000003</v>
      </c>
      <c r="P20" s="13">
        <f t="shared" si="18"/>
        <v>4013.064</v>
      </c>
      <c r="Q20" s="13">
        <f t="shared" si="18"/>
        <v>2647.656</v>
      </c>
      <c r="R20" s="13">
        <f t="shared" si="18"/>
        <v>2608.056</v>
      </c>
      <c r="S20" s="13">
        <f>$I$20*$B$45*S39</f>
        <v>3160.8720000000003</v>
      </c>
      <c r="T20" s="13">
        <f>$I$20*$B$45*T39</f>
        <v>3213.144</v>
      </c>
      <c r="U20" s="13">
        <f>$I$20*$B$45*U39</f>
        <v>3208.3920000000003</v>
      </c>
      <c r="V20" s="13">
        <f>$I$20*$B$45*V39</f>
        <v>3179.88</v>
      </c>
      <c r="W20" s="13">
        <f>$I$20*$B$45*W39</f>
        <v>3197.304</v>
      </c>
      <c r="X20" s="16" t="s">
        <v>19</v>
      </c>
      <c r="Y20" s="12">
        <v>12.083350464190978</v>
      </c>
      <c r="Z20" s="5">
        <v>0.66</v>
      </c>
      <c r="AA20" s="13">
        <f aca="true" t="shared" si="19" ref="AA20:AT20">$Z$20*AA39*$B$45</f>
        <v>3826.9440000000004</v>
      </c>
      <c r="AB20" s="13">
        <f t="shared" si="19"/>
        <v>3164.8320000000003</v>
      </c>
      <c r="AC20" s="13">
        <f t="shared" si="19"/>
        <v>4051.0800000000004</v>
      </c>
      <c r="AD20" s="13">
        <f t="shared" si="19"/>
        <v>4064.544000000001</v>
      </c>
      <c r="AE20" s="13">
        <f t="shared" si="19"/>
        <v>4077.2159999999994</v>
      </c>
      <c r="AF20" s="13">
        <f t="shared" si="19"/>
        <v>4061.3759999999997</v>
      </c>
      <c r="AG20" s="13">
        <f t="shared" si="19"/>
        <v>4074.84</v>
      </c>
      <c r="AH20" s="13">
        <f t="shared" si="19"/>
        <v>4066.1279999999997</v>
      </c>
      <c r="AI20" s="13">
        <f t="shared" si="19"/>
        <v>4105.728</v>
      </c>
      <c r="AJ20" s="13">
        <f t="shared" si="19"/>
        <v>4010.688</v>
      </c>
      <c r="AK20" s="13">
        <f t="shared" si="19"/>
        <v>4121.568</v>
      </c>
      <c r="AL20" s="13">
        <f t="shared" si="19"/>
        <v>4088.304000000001</v>
      </c>
      <c r="AM20" s="13">
        <f t="shared" si="19"/>
        <v>5582.808</v>
      </c>
      <c r="AN20" s="13">
        <f t="shared" si="19"/>
        <v>4510.4400000000005</v>
      </c>
      <c r="AO20" s="13">
        <f t="shared" si="19"/>
        <v>4068.5040000000004</v>
      </c>
      <c r="AP20" s="13">
        <f t="shared" si="19"/>
        <v>3999.6000000000004</v>
      </c>
      <c r="AQ20" s="13">
        <f t="shared" si="19"/>
        <v>4139.784000000001</v>
      </c>
      <c r="AR20" s="13">
        <f t="shared" si="19"/>
        <v>4189.68</v>
      </c>
      <c r="AS20" s="13">
        <f t="shared" si="19"/>
        <v>3863.376</v>
      </c>
      <c r="AT20" s="13">
        <f t="shared" si="19"/>
        <v>3801.6000000000004</v>
      </c>
      <c r="AU20" s="16" t="s">
        <v>19</v>
      </c>
      <c r="AV20" s="12">
        <v>12.083350464190978</v>
      </c>
      <c r="AW20" s="5">
        <v>0.68</v>
      </c>
      <c r="AX20" s="13">
        <f>$AW$20*$B$45*AX39</f>
        <v>4725.456</v>
      </c>
      <c r="AY20" s="13">
        <f>$AW$20*$B$45*AY39</f>
        <v>4859.28</v>
      </c>
      <c r="AZ20" s="13">
        <f>$AW$20*$B$45*AZ39</f>
        <v>4819.296</v>
      </c>
      <c r="BA20" s="13">
        <f>$AW$20*$B$45*BA39</f>
        <v>4722.192</v>
      </c>
      <c r="BB20" s="16" t="s">
        <v>19</v>
      </c>
      <c r="BC20" s="12">
        <v>12.083350464190978</v>
      </c>
      <c r="BD20" s="5">
        <v>0.68</v>
      </c>
      <c r="BE20" s="13">
        <f>$BD$20*BE39*$B$45</f>
        <v>4106.928</v>
      </c>
      <c r="BF20" s="13">
        <f>$BD$20*BF39*$B$45</f>
        <v>5035.536</v>
      </c>
    </row>
    <row r="21" spans="1:58" ht="12.75">
      <c r="A21" s="36" t="s">
        <v>30</v>
      </c>
      <c r="B21" s="36"/>
      <c r="C21" s="36"/>
      <c r="D21" s="36"/>
      <c r="E21" s="36"/>
      <c r="F21" s="36"/>
      <c r="G21" s="14" t="s">
        <v>9</v>
      </c>
      <c r="H21" s="12">
        <v>7.994505494505494</v>
      </c>
      <c r="I21" s="5">
        <v>0.23</v>
      </c>
      <c r="J21" s="13">
        <f aca="true" t="shared" si="20" ref="J21:R21">$I$21*$B$45*J39</f>
        <v>1474.3920000000003</v>
      </c>
      <c r="K21" s="13">
        <f t="shared" si="20"/>
        <v>1411.464</v>
      </c>
      <c r="L21" s="13">
        <f t="shared" si="20"/>
        <v>1404.2880000000002</v>
      </c>
      <c r="M21" s="13">
        <f t="shared" si="20"/>
        <v>1500.3360000000002</v>
      </c>
      <c r="N21" s="13">
        <f t="shared" si="20"/>
        <v>1111.1760000000002</v>
      </c>
      <c r="O21" s="13">
        <f t="shared" si="20"/>
        <v>894.5160000000002</v>
      </c>
      <c r="P21" s="13">
        <f t="shared" si="20"/>
        <v>1398.4920000000002</v>
      </c>
      <c r="Q21" s="13">
        <f t="shared" si="20"/>
        <v>922.6680000000001</v>
      </c>
      <c r="R21" s="13">
        <f t="shared" si="20"/>
        <v>908.868</v>
      </c>
      <c r="S21" s="13">
        <f>$I$21*$B$45*S39</f>
        <v>1101.516</v>
      </c>
      <c r="T21" s="13">
        <f>$I$21*$B$45*T39</f>
        <v>1119.732</v>
      </c>
      <c r="U21" s="13">
        <f>$I$21*$B$45*U39</f>
        <v>1118.0760000000002</v>
      </c>
      <c r="V21" s="13">
        <f>$I$21*$B$45*V39</f>
        <v>1108.14</v>
      </c>
      <c r="W21" s="13">
        <f>$I$21*$B$45*W39</f>
        <v>1114.212</v>
      </c>
      <c r="X21" s="14" t="s">
        <v>9</v>
      </c>
      <c r="Y21" s="12">
        <v>7.994505494505494</v>
      </c>
      <c r="Z21" s="5">
        <v>0.23</v>
      </c>
      <c r="AA21" s="13">
        <f aca="true" t="shared" si="21" ref="AA21:AT21">$Z$21*AA39*$B$45</f>
        <v>1333.632</v>
      </c>
      <c r="AB21" s="13">
        <f t="shared" si="21"/>
        <v>1102.8960000000002</v>
      </c>
      <c r="AC21" s="13">
        <f t="shared" si="21"/>
        <v>1411.7400000000002</v>
      </c>
      <c r="AD21" s="13">
        <f t="shared" si="21"/>
        <v>1416.4320000000002</v>
      </c>
      <c r="AE21" s="13">
        <f t="shared" si="21"/>
        <v>1420.848</v>
      </c>
      <c r="AF21" s="13">
        <f t="shared" si="21"/>
        <v>1415.328</v>
      </c>
      <c r="AG21" s="13">
        <f t="shared" si="21"/>
        <v>1420.02</v>
      </c>
      <c r="AH21" s="13">
        <f t="shared" si="21"/>
        <v>1416.984</v>
      </c>
      <c r="AI21" s="13">
        <f t="shared" si="21"/>
        <v>1430.784</v>
      </c>
      <c r="AJ21" s="13">
        <f t="shared" si="21"/>
        <v>1397.664</v>
      </c>
      <c r="AK21" s="13">
        <f t="shared" si="21"/>
        <v>1436.3039999999999</v>
      </c>
      <c r="AL21" s="13">
        <f t="shared" si="21"/>
        <v>1424.7120000000002</v>
      </c>
      <c r="AM21" s="13">
        <f t="shared" si="21"/>
        <v>1945.5240000000001</v>
      </c>
      <c r="AN21" s="13">
        <f t="shared" si="21"/>
        <v>1571.8200000000002</v>
      </c>
      <c r="AO21" s="13">
        <f t="shared" si="21"/>
        <v>1417.8120000000001</v>
      </c>
      <c r="AP21" s="13">
        <f t="shared" si="21"/>
        <v>1393.8000000000002</v>
      </c>
      <c r="AQ21" s="13">
        <f t="shared" si="21"/>
        <v>1442.6520000000003</v>
      </c>
      <c r="AR21" s="13">
        <f t="shared" si="21"/>
        <v>1460.04</v>
      </c>
      <c r="AS21" s="13">
        <f t="shared" si="21"/>
        <v>1346.328</v>
      </c>
      <c r="AT21" s="13">
        <f t="shared" si="21"/>
        <v>1324.8000000000002</v>
      </c>
      <c r="AU21" s="14" t="s">
        <v>9</v>
      </c>
      <c r="AV21" s="12">
        <v>7.994505494505494</v>
      </c>
      <c r="AW21" s="5">
        <v>0.63</v>
      </c>
      <c r="AX21" s="13">
        <f>$AW$21*$B$45*AX39</f>
        <v>4377.996</v>
      </c>
      <c r="AY21" s="13">
        <f>$AW$21*$B$45*AY39</f>
        <v>4501.9800000000005</v>
      </c>
      <c r="AZ21" s="13">
        <f>$AW$21*$B$45*AZ39</f>
        <v>4464.936000000001</v>
      </c>
      <c r="BA21" s="13">
        <f>$AW$21*$B$45*BA39</f>
        <v>4374.972000000001</v>
      </c>
      <c r="BB21" s="14" t="s">
        <v>9</v>
      </c>
      <c r="BC21" s="12">
        <v>7.994505494505494</v>
      </c>
      <c r="BD21" s="5">
        <v>0.45</v>
      </c>
      <c r="BE21" s="13">
        <f>$BD$21*BE39*$B$45</f>
        <v>2717.82</v>
      </c>
      <c r="BF21" s="13">
        <f>$BD$21*BF39*$B$45</f>
        <v>3332.34</v>
      </c>
    </row>
    <row r="22" spans="1:58" ht="12.75">
      <c r="A22" s="36" t="s">
        <v>31</v>
      </c>
      <c r="B22" s="36"/>
      <c r="C22" s="36"/>
      <c r="D22" s="36"/>
      <c r="E22" s="36"/>
      <c r="F22" s="36"/>
      <c r="G22" s="14" t="s">
        <v>9</v>
      </c>
      <c r="H22" s="12">
        <v>7.994505494505494</v>
      </c>
      <c r="I22" s="5">
        <v>2.97</v>
      </c>
      <c r="J22" s="13">
        <f aca="true" t="shared" si="22" ref="J22:R22">$I$22*$B$45*J39</f>
        <v>19038.888000000003</v>
      </c>
      <c r="K22" s="13">
        <f t="shared" si="22"/>
        <v>18226.296</v>
      </c>
      <c r="L22" s="13">
        <f t="shared" si="22"/>
        <v>18133.632</v>
      </c>
      <c r="M22" s="13">
        <f t="shared" si="22"/>
        <v>19373.904000000002</v>
      </c>
      <c r="N22" s="13">
        <f t="shared" si="22"/>
        <v>14348.664</v>
      </c>
      <c r="O22" s="13">
        <f t="shared" si="22"/>
        <v>11550.924</v>
      </c>
      <c r="P22" s="13">
        <f t="shared" si="22"/>
        <v>18058.788</v>
      </c>
      <c r="Q22" s="13">
        <f t="shared" si="22"/>
        <v>11914.452000000001</v>
      </c>
      <c r="R22" s="13">
        <f t="shared" si="22"/>
        <v>11736.252</v>
      </c>
      <c r="S22" s="13">
        <f>$I$22*$B$45*S39</f>
        <v>14223.924</v>
      </c>
      <c r="T22" s="13">
        <f>$I$22*$B$45*T39</f>
        <v>14459.148</v>
      </c>
      <c r="U22" s="13">
        <f>$I$22*$B$45*U39</f>
        <v>14437.764000000001</v>
      </c>
      <c r="V22" s="13">
        <f>$I$22*$B$45*V39</f>
        <v>14309.460000000001</v>
      </c>
      <c r="W22" s="13">
        <f>$I$22*$B$45*W39</f>
        <v>14387.868</v>
      </c>
      <c r="X22" s="14" t="s">
        <v>9</v>
      </c>
      <c r="Y22" s="12">
        <v>7.994505494505494</v>
      </c>
      <c r="Z22" s="5">
        <v>2.97</v>
      </c>
      <c r="AA22" s="13">
        <f aca="true" t="shared" si="23" ref="AA22:AT22">$Z$22*AA39*$B$45</f>
        <v>17221.248</v>
      </c>
      <c r="AB22" s="13">
        <f t="shared" si="23"/>
        <v>14241.744000000002</v>
      </c>
      <c r="AC22" s="13">
        <f t="shared" si="23"/>
        <v>18229.86</v>
      </c>
      <c r="AD22" s="13">
        <f t="shared" si="23"/>
        <v>18290.448000000004</v>
      </c>
      <c r="AE22" s="13">
        <f t="shared" si="23"/>
        <v>18347.471999999998</v>
      </c>
      <c r="AF22" s="13">
        <f t="shared" si="23"/>
        <v>18276.192000000003</v>
      </c>
      <c r="AG22" s="13">
        <f t="shared" si="23"/>
        <v>18336.78</v>
      </c>
      <c r="AH22" s="13">
        <f t="shared" si="23"/>
        <v>18297.576</v>
      </c>
      <c r="AI22" s="13">
        <f t="shared" si="23"/>
        <v>18475.776</v>
      </c>
      <c r="AJ22" s="13">
        <f t="shared" si="23"/>
        <v>18048.096</v>
      </c>
      <c r="AK22" s="13">
        <f t="shared" si="23"/>
        <v>18547.056</v>
      </c>
      <c r="AL22" s="13">
        <f t="shared" si="23"/>
        <v>18397.368000000002</v>
      </c>
      <c r="AM22" s="13">
        <f t="shared" si="23"/>
        <v>25122.636</v>
      </c>
      <c r="AN22" s="13">
        <f t="shared" si="23"/>
        <v>20296.980000000003</v>
      </c>
      <c r="AO22" s="13">
        <f t="shared" si="23"/>
        <v>18308.268000000004</v>
      </c>
      <c r="AP22" s="13">
        <f t="shared" si="23"/>
        <v>17998.2</v>
      </c>
      <c r="AQ22" s="13">
        <f t="shared" si="23"/>
        <v>18629.028000000006</v>
      </c>
      <c r="AR22" s="13">
        <f t="shared" si="23"/>
        <v>18853.56</v>
      </c>
      <c r="AS22" s="13">
        <f t="shared" si="23"/>
        <v>17385.192000000003</v>
      </c>
      <c r="AT22" s="13">
        <f t="shared" si="23"/>
        <v>17107.2</v>
      </c>
      <c r="AU22" s="14" t="s">
        <v>9</v>
      </c>
      <c r="AV22" s="12">
        <v>7.994505494505494</v>
      </c>
      <c r="AW22" s="5">
        <v>2.74</v>
      </c>
      <c r="AX22" s="13">
        <f>$AW$22*$B$45*AX39</f>
        <v>19040.808</v>
      </c>
      <c r="AY22" s="13">
        <f>$AW$22*$B$45*AY39</f>
        <v>19580.04</v>
      </c>
      <c r="AZ22" s="13">
        <f>$AW$22*$B$45*AZ39</f>
        <v>19418.928000000004</v>
      </c>
      <c r="BA22" s="13">
        <f>$AW$22*$B$45*BA39</f>
        <v>19027.656000000003</v>
      </c>
      <c r="BB22" s="14" t="s">
        <v>9</v>
      </c>
      <c r="BC22" s="12">
        <v>7.994505494505494</v>
      </c>
      <c r="BD22" s="12">
        <v>2.74</v>
      </c>
      <c r="BE22" s="13">
        <f>$BD$22*BE39*$B$45</f>
        <v>16548.504</v>
      </c>
      <c r="BF22" s="13">
        <f>$BD$22*BF39*$B$45</f>
        <v>20290.248000000003</v>
      </c>
    </row>
    <row r="23" spans="1:58" ht="12.75">
      <c r="A23" s="36" t="s">
        <v>32</v>
      </c>
      <c r="B23" s="36"/>
      <c r="C23" s="36"/>
      <c r="D23" s="36"/>
      <c r="E23" s="36"/>
      <c r="F23" s="36"/>
      <c r="G23" s="14" t="s">
        <v>9</v>
      </c>
      <c r="H23" s="12">
        <v>7.994505494505494</v>
      </c>
      <c r="I23" s="5">
        <v>3.31</v>
      </c>
      <c r="J23" s="13">
        <f aca="true" t="shared" si="24" ref="J23:R23">$I$23*$B$45*J39</f>
        <v>21218.424000000003</v>
      </c>
      <c r="K23" s="13">
        <f t="shared" si="24"/>
        <v>20312.807999999997</v>
      </c>
      <c r="L23" s="13">
        <f t="shared" si="24"/>
        <v>20209.536</v>
      </c>
      <c r="M23" s="13">
        <f t="shared" si="24"/>
        <v>21591.792</v>
      </c>
      <c r="N23" s="13">
        <f t="shared" si="24"/>
        <v>15991.272</v>
      </c>
      <c r="O23" s="13">
        <f t="shared" si="24"/>
        <v>12873.252</v>
      </c>
      <c r="P23" s="13">
        <f t="shared" si="24"/>
        <v>20126.124</v>
      </c>
      <c r="Q23" s="13">
        <f t="shared" si="24"/>
        <v>13278.396</v>
      </c>
      <c r="R23" s="13">
        <f t="shared" si="24"/>
        <v>13079.796</v>
      </c>
      <c r="S23" s="13">
        <f>$I$23*$B$45*S39</f>
        <v>15852.252</v>
      </c>
      <c r="T23" s="13">
        <f>$I$23*$B$45*T39</f>
        <v>16114.403999999999</v>
      </c>
      <c r="U23" s="13">
        <f>$I$23*$B$45*U39</f>
        <v>16090.572</v>
      </c>
      <c r="V23" s="13">
        <f>$I$23*$B$45*V39</f>
        <v>15947.58</v>
      </c>
      <c r="W23" s="13">
        <f>$I$23*$B$45*W39</f>
        <v>16034.964</v>
      </c>
      <c r="X23" s="14" t="s">
        <v>9</v>
      </c>
      <c r="Y23" s="12">
        <v>7.994505494505494</v>
      </c>
      <c r="Z23" s="5">
        <v>3.31</v>
      </c>
      <c r="AA23" s="13">
        <f aca="true" t="shared" si="25" ref="AA23:AT23">$Z$23*AA39*$B$45</f>
        <v>19192.704</v>
      </c>
      <c r="AB23" s="13">
        <f t="shared" si="25"/>
        <v>15872.112000000001</v>
      </c>
      <c r="AC23" s="13">
        <f t="shared" si="25"/>
        <v>20316.78</v>
      </c>
      <c r="AD23" s="13">
        <f t="shared" si="25"/>
        <v>20384.304000000004</v>
      </c>
      <c r="AE23" s="13">
        <f t="shared" si="25"/>
        <v>20447.856</v>
      </c>
      <c r="AF23" s="13">
        <f t="shared" si="25"/>
        <v>20368.415999999997</v>
      </c>
      <c r="AG23" s="13">
        <f t="shared" si="25"/>
        <v>20435.940000000002</v>
      </c>
      <c r="AH23" s="13">
        <f t="shared" si="25"/>
        <v>20392.248</v>
      </c>
      <c r="AI23" s="13">
        <f t="shared" si="25"/>
        <v>20590.847999999998</v>
      </c>
      <c r="AJ23" s="13">
        <f t="shared" si="25"/>
        <v>20114.208</v>
      </c>
      <c r="AK23" s="13">
        <f t="shared" si="25"/>
        <v>20670.288</v>
      </c>
      <c r="AL23" s="13">
        <f t="shared" si="25"/>
        <v>20503.464</v>
      </c>
      <c r="AM23" s="13">
        <f t="shared" si="25"/>
        <v>27998.628</v>
      </c>
      <c r="AN23" s="13">
        <f t="shared" si="25"/>
        <v>22620.54</v>
      </c>
      <c r="AO23" s="13">
        <f t="shared" si="25"/>
        <v>20404.164000000004</v>
      </c>
      <c r="AP23" s="13">
        <f t="shared" si="25"/>
        <v>20058.6</v>
      </c>
      <c r="AQ23" s="13">
        <f t="shared" si="25"/>
        <v>20761.644</v>
      </c>
      <c r="AR23" s="13">
        <f t="shared" si="25"/>
        <v>21011.88</v>
      </c>
      <c r="AS23" s="13">
        <f t="shared" si="25"/>
        <v>19375.416</v>
      </c>
      <c r="AT23" s="13">
        <f t="shared" si="25"/>
        <v>19065.6</v>
      </c>
      <c r="AU23" s="14" t="s">
        <v>9</v>
      </c>
      <c r="AV23" s="12">
        <v>7.994505494505494</v>
      </c>
      <c r="AW23" s="5">
        <v>0</v>
      </c>
      <c r="AX23" s="13">
        <f>$AW$23*$B$45*AX39</f>
        <v>0</v>
      </c>
      <c r="AY23" s="13">
        <f>$AW$23*$B$45*AY39</f>
        <v>0</v>
      </c>
      <c r="AZ23" s="13">
        <f>$AW$23*$B$45*AZ39</f>
        <v>0</v>
      </c>
      <c r="BA23" s="13">
        <f>$AW$23*$B$45*BA39</f>
        <v>0</v>
      </c>
      <c r="BB23" s="14" t="s">
        <v>9</v>
      </c>
      <c r="BC23" s="12">
        <v>7.994505494505494</v>
      </c>
      <c r="BD23" s="12">
        <v>0</v>
      </c>
      <c r="BE23" s="13">
        <f>$BD$23*BE39*$B$45</f>
        <v>0</v>
      </c>
      <c r="BF23" s="13">
        <f>$BD$23*BF39*$B$45</f>
        <v>0</v>
      </c>
    </row>
    <row r="24" spans="1:58" ht="13.5" customHeight="1">
      <c r="A24" s="37" t="s">
        <v>20</v>
      </c>
      <c r="B24" s="37"/>
      <c r="C24" s="37"/>
      <c r="D24" s="37"/>
      <c r="E24" s="37"/>
      <c r="F24" s="37"/>
      <c r="G24" s="15"/>
      <c r="H24" s="17">
        <f aca="true" t="shared" si="26" ref="H24:M24">SUM(H25:H28)</f>
        <v>33.76989389920425</v>
      </c>
      <c r="I24" s="27">
        <f t="shared" si="26"/>
        <v>1.71</v>
      </c>
      <c r="J24" s="19">
        <f t="shared" si="26"/>
        <v>10961.784</v>
      </c>
      <c r="K24" s="19">
        <f t="shared" si="26"/>
        <v>10493.928</v>
      </c>
      <c r="L24" s="19">
        <f t="shared" si="26"/>
        <v>10440.576</v>
      </c>
      <c r="M24" s="19">
        <f t="shared" si="26"/>
        <v>11154.671999999999</v>
      </c>
      <c r="N24" s="19">
        <f aca="true" t="shared" si="27" ref="N24:W24">SUM(N25:N28)</f>
        <v>8261.351999999999</v>
      </c>
      <c r="O24" s="19">
        <f t="shared" si="27"/>
        <v>6650.532</v>
      </c>
      <c r="P24" s="19">
        <f t="shared" si="27"/>
        <v>10397.483999999999</v>
      </c>
      <c r="Q24" s="19">
        <f t="shared" si="27"/>
        <v>6859.835999999999</v>
      </c>
      <c r="R24" s="19">
        <f t="shared" si="27"/>
        <v>6757.236</v>
      </c>
      <c r="S24" s="19">
        <f t="shared" si="27"/>
        <v>8189.532</v>
      </c>
      <c r="T24" s="19">
        <f t="shared" si="27"/>
        <v>8324.964</v>
      </c>
      <c r="U24" s="19">
        <f t="shared" si="27"/>
        <v>8312.652</v>
      </c>
      <c r="V24" s="19">
        <f t="shared" si="27"/>
        <v>8238.78</v>
      </c>
      <c r="W24" s="19">
        <f t="shared" si="27"/>
        <v>8283.923999999999</v>
      </c>
      <c r="X24" s="15"/>
      <c r="Y24" s="17">
        <f>SUM(Y25:Y28)</f>
        <v>33.76989389920425</v>
      </c>
      <c r="Z24" s="27">
        <f>SUM(Z25:Z28)</f>
        <v>1.71</v>
      </c>
      <c r="AA24" s="10">
        <f>SUM(AA25:AA28)</f>
        <v>9915.264000000001</v>
      </c>
      <c r="AB24" s="10">
        <f>SUM(AB25:AB28)</f>
        <v>8199.792000000001</v>
      </c>
      <c r="AC24" s="10">
        <f>SUM(AC25:AC28)</f>
        <v>10495.980000000001</v>
      </c>
      <c r="AD24" s="10">
        <f aca="true" t="shared" si="28" ref="AD24:AM24">SUM(AD25:AD28)</f>
        <v>10530.864000000001</v>
      </c>
      <c r="AE24" s="10">
        <f t="shared" si="28"/>
        <v>10563.696</v>
      </c>
      <c r="AF24" s="10">
        <f t="shared" si="28"/>
        <v>10522.655999999999</v>
      </c>
      <c r="AG24" s="10">
        <f t="shared" si="28"/>
        <v>10557.54</v>
      </c>
      <c r="AH24" s="10">
        <f t="shared" si="28"/>
        <v>10534.968</v>
      </c>
      <c r="AI24" s="10">
        <f t="shared" si="28"/>
        <v>10637.568000000001</v>
      </c>
      <c r="AJ24" s="10">
        <f t="shared" si="28"/>
        <v>10391.328000000001</v>
      </c>
      <c r="AK24" s="10">
        <f t="shared" si="28"/>
        <v>10678.607999999998</v>
      </c>
      <c r="AL24" s="10">
        <f t="shared" si="28"/>
        <v>10592.424</v>
      </c>
      <c r="AM24" s="10">
        <f t="shared" si="28"/>
        <v>14464.547999999999</v>
      </c>
      <c r="AN24" s="10">
        <f aca="true" t="shared" si="29" ref="AN24:AT24">SUM(AN25:AN28)</f>
        <v>11686.140000000001</v>
      </c>
      <c r="AO24" s="10">
        <f t="shared" si="29"/>
        <v>10541.124</v>
      </c>
      <c r="AP24" s="10">
        <f t="shared" si="29"/>
        <v>10362.6</v>
      </c>
      <c r="AQ24" s="10">
        <f t="shared" si="29"/>
        <v>10725.804000000002</v>
      </c>
      <c r="AR24" s="10">
        <f t="shared" si="29"/>
        <v>10855.080000000002</v>
      </c>
      <c r="AS24" s="10">
        <f t="shared" si="29"/>
        <v>10009.656000000003</v>
      </c>
      <c r="AT24" s="10">
        <f t="shared" si="29"/>
        <v>9849.6</v>
      </c>
      <c r="AU24" s="15"/>
      <c r="AV24" s="17">
        <f aca="true" t="shared" si="30" ref="AV24:BA24">SUM(AV25:AV28)</f>
        <v>33.76989389920425</v>
      </c>
      <c r="AW24" s="27">
        <f t="shared" si="30"/>
        <v>5.72</v>
      </c>
      <c r="AX24" s="10">
        <f t="shared" si="30"/>
        <v>39749.424000000006</v>
      </c>
      <c r="AY24" s="10">
        <f t="shared" si="30"/>
        <v>40875.119999999995</v>
      </c>
      <c r="AZ24" s="10">
        <f t="shared" si="30"/>
        <v>40538.784</v>
      </c>
      <c r="BA24" s="10">
        <f t="shared" si="30"/>
        <v>39721.96800000001</v>
      </c>
      <c r="BB24" s="15"/>
      <c r="BC24" s="17">
        <f>SUM(BC25:BC28)</f>
        <v>33.76989389920425</v>
      </c>
      <c r="BD24" s="17">
        <f>SUM(BD25:BD28)</f>
        <v>2.49</v>
      </c>
      <c r="BE24" s="10">
        <f>SUM(BE25:BE28)</f>
        <v>15038.604000000001</v>
      </c>
      <c r="BF24" s="10">
        <f>SUM(BF25:BF28)</f>
        <v>18438.948</v>
      </c>
    </row>
    <row r="25" spans="1:58" ht="12.75">
      <c r="A25" s="36" t="s">
        <v>33</v>
      </c>
      <c r="B25" s="36"/>
      <c r="C25" s="36"/>
      <c r="D25" s="36"/>
      <c r="E25" s="36"/>
      <c r="F25" s="36"/>
      <c r="G25" s="14" t="s">
        <v>21</v>
      </c>
      <c r="H25" s="12">
        <v>0.3445907540735127</v>
      </c>
      <c r="I25" s="5">
        <v>0</v>
      </c>
      <c r="J25" s="13">
        <f aca="true" t="shared" si="31" ref="J25:R25">$I$25*$B$45*J39</f>
        <v>0</v>
      </c>
      <c r="K25" s="13">
        <f t="shared" si="31"/>
        <v>0</v>
      </c>
      <c r="L25" s="13">
        <f t="shared" si="31"/>
        <v>0</v>
      </c>
      <c r="M25" s="13">
        <f t="shared" si="31"/>
        <v>0</v>
      </c>
      <c r="N25" s="13">
        <f t="shared" si="31"/>
        <v>0</v>
      </c>
      <c r="O25" s="13">
        <f t="shared" si="31"/>
        <v>0</v>
      </c>
      <c r="P25" s="13">
        <f t="shared" si="31"/>
        <v>0</v>
      </c>
      <c r="Q25" s="13">
        <f t="shared" si="31"/>
        <v>0</v>
      </c>
      <c r="R25" s="13">
        <f t="shared" si="31"/>
        <v>0</v>
      </c>
      <c r="S25" s="13">
        <f>$I$25*$B$45*S39</f>
        <v>0</v>
      </c>
      <c r="T25" s="13">
        <f>$I$25*$B$45*T39</f>
        <v>0</v>
      </c>
      <c r="U25" s="13">
        <f>$I$25*$B$45*U39</f>
        <v>0</v>
      </c>
      <c r="V25" s="13">
        <f>$I$25*$B$45*V39</f>
        <v>0</v>
      </c>
      <c r="W25" s="13">
        <f>$I$25*$B$45*W39</f>
        <v>0</v>
      </c>
      <c r="X25" s="14" t="s">
        <v>21</v>
      </c>
      <c r="Y25" s="12">
        <v>0.3445907540735127</v>
      </c>
      <c r="Z25" s="5">
        <v>0</v>
      </c>
      <c r="AA25" s="13">
        <f aca="true" t="shared" si="32" ref="AA25:AT25">$Z$25*AA39*$B$45</f>
        <v>0</v>
      </c>
      <c r="AB25" s="13">
        <f t="shared" si="32"/>
        <v>0</v>
      </c>
      <c r="AC25" s="13">
        <f t="shared" si="32"/>
        <v>0</v>
      </c>
      <c r="AD25" s="13">
        <f t="shared" si="32"/>
        <v>0</v>
      </c>
      <c r="AE25" s="13">
        <f t="shared" si="32"/>
        <v>0</v>
      </c>
      <c r="AF25" s="13">
        <f t="shared" si="32"/>
        <v>0</v>
      </c>
      <c r="AG25" s="13">
        <f t="shared" si="32"/>
        <v>0</v>
      </c>
      <c r="AH25" s="13">
        <f t="shared" si="32"/>
        <v>0</v>
      </c>
      <c r="AI25" s="13">
        <f t="shared" si="32"/>
        <v>0</v>
      </c>
      <c r="AJ25" s="13">
        <f t="shared" si="32"/>
        <v>0</v>
      </c>
      <c r="AK25" s="13">
        <f t="shared" si="32"/>
        <v>0</v>
      </c>
      <c r="AL25" s="13">
        <f t="shared" si="32"/>
        <v>0</v>
      </c>
      <c r="AM25" s="13">
        <f t="shared" si="32"/>
        <v>0</v>
      </c>
      <c r="AN25" s="13">
        <f t="shared" si="32"/>
        <v>0</v>
      </c>
      <c r="AO25" s="13">
        <f t="shared" si="32"/>
        <v>0</v>
      </c>
      <c r="AP25" s="13">
        <f t="shared" si="32"/>
        <v>0</v>
      </c>
      <c r="AQ25" s="13">
        <f t="shared" si="32"/>
        <v>0</v>
      </c>
      <c r="AR25" s="13">
        <f t="shared" si="32"/>
        <v>0</v>
      </c>
      <c r="AS25" s="13">
        <f t="shared" si="32"/>
        <v>0</v>
      </c>
      <c r="AT25" s="13">
        <f t="shared" si="32"/>
        <v>0</v>
      </c>
      <c r="AU25" s="14" t="s">
        <v>21</v>
      </c>
      <c r="AV25" s="12">
        <v>0.3445907540735127</v>
      </c>
      <c r="AW25" s="5">
        <v>0</v>
      </c>
      <c r="AX25" s="13">
        <f>$AW$25*$B$45*AX39</f>
        <v>0</v>
      </c>
      <c r="AY25" s="13">
        <f>$AW$25*$B$45*AY39</f>
        <v>0</v>
      </c>
      <c r="AZ25" s="13">
        <f>$AW$25*$B$45*AZ39</f>
        <v>0</v>
      </c>
      <c r="BA25" s="13">
        <f>$AW$25*$B$45*BA39</f>
        <v>0</v>
      </c>
      <c r="BB25" s="14" t="s">
        <v>21</v>
      </c>
      <c r="BC25" s="12">
        <v>0.3445907540735127</v>
      </c>
      <c r="BD25" s="12">
        <v>0</v>
      </c>
      <c r="BE25" s="13">
        <f>$BD$25*BE39*$B$45</f>
        <v>0</v>
      </c>
      <c r="BF25" s="13">
        <f>$BD$25*BF39*$B$45</f>
        <v>0</v>
      </c>
    </row>
    <row r="26" spans="1:58" ht="37.5" customHeight="1">
      <c r="A26" s="39" t="s">
        <v>34</v>
      </c>
      <c r="B26" s="39"/>
      <c r="C26" s="39"/>
      <c r="D26" s="39"/>
      <c r="E26" s="39"/>
      <c r="F26" s="39"/>
      <c r="G26" s="14" t="s">
        <v>21</v>
      </c>
      <c r="H26" s="12">
        <v>7.580996589617279</v>
      </c>
      <c r="I26" s="5">
        <v>0.11</v>
      </c>
      <c r="J26" s="13">
        <f aca="true" t="shared" si="33" ref="J26:R26">$I$26*$B$45*J39</f>
        <v>705.1440000000001</v>
      </c>
      <c r="K26" s="13">
        <f t="shared" si="33"/>
        <v>675.048</v>
      </c>
      <c r="L26" s="13">
        <f t="shared" si="33"/>
        <v>671.6160000000001</v>
      </c>
      <c r="M26" s="13">
        <f t="shared" si="33"/>
        <v>717.552</v>
      </c>
      <c r="N26" s="13">
        <f t="shared" si="33"/>
        <v>531.432</v>
      </c>
      <c r="O26" s="13">
        <f t="shared" si="33"/>
        <v>427.81200000000007</v>
      </c>
      <c r="P26" s="13">
        <f t="shared" si="33"/>
        <v>668.844</v>
      </c>
      <c r="Q26" s="13">
        <f t="shared" si="33"/>
        <v>441.276</v>
      </c>
      <c r="R26" s="13">
        <f t="shared" si="33"/>
        <v>434.67600000000004</v>
      </c>
      <c r="S26" s="13">
        <f>$I$26*$B$45*S39</f>
        <v>526.812</v>
      </c>
      <c r="T26" s="13">
        <f>$I$26*$B$45*T39</f>
        <v>535.524</v>
      </c>
      <c r="U26" s="13">
        <f>$I$26*$B$45*U39</f>
        <v>534.7320000000001</v>
      </c>
      <c r="V26" s="13">
        <f>$I$26*$B$45*V39</f>
        <v>529.98</v>
      </c>
      <c r="W26" s="13">
        <f>$I$26*$B$45*W39</f>
        <v>532.884</v>
      </c>
      <c r="X26" s="14" t="s">
        <v>21</v>
      </c>
      <c r="Y26" s="12">
        <v>7.580996589617279</v>
      </c>
      <c r="Z26" s="5">
        <v>0.11</v>
      </c>
      <c r="AA26" s="13">
        <f aca="true" t="shared" si="34" ref="AA26:AT26">$Z$26*AA39*$B$45</f>
        <v>637.8240000000001</v>
      </c>
      <c r="AB26" s="13">
        <f t="shared" si="34"/>
        <v>527.472</v>
      </c>
      <c r="AC26" s="13">
        <f t="shared" si="34"/>
        <v>675.1800000000001</v>
      </c>
      <c r="AD26" s="13">
        <f t="shared" si="34"/>
        <v>677.4240000000001</v>
      </c>
      <c r="AE26" s="13">
        <f t="shared" si="34"/>
        <v>679.536</v>
      </c>
      <c r="AF26" s="13">
        <f t="shared" si="34"/>
        <v>676.896</v>
      </c>
      <c r="AG26" s="13">
        <f t="shared" si="34"/>
        <v>679.14</v>
      </c>
      <c r="AH26" s="13">
        <f t="shared" si="34"/>
        <v>677.688</v>
      </c>
      <c r="AI26" s="13">
        <f t="shared" si="34"/>
        <v>684.288</v>
      </c>
      <c r="AJ26" s="13">
        <f t="shared" si="34"/>
        <v>668.448</v>
      </c>
      <c r="AK26" s="13">
        <f t="shared" si="34"/>
        <v>686.928</v>
      </c>
      <c r="AL26" s="13">
        <f t="shared" si="34"/>
        <v>681.384</v>
      </c>
      <c r="AM26" s="13">
        <f t="shared" si="34"/>
        <v>930.4680000000001</v>
      </c>
      <c r="AN26" s="13">
        <f t="shared" si="34"/>
        <v>751.74</v>
      </c>
      <c r="AO26" s="13">
        <f t="shared" si="34"/>
        <v>678.0840000000001</v>
      </c>
      <c r="AP26" s="13">
        <f t="shared" si="34"/>
        <v>666.5999999999999</v>
      </c>
      <c r="AQ26" s="13">
        <f t="shared" si="34"/>
        <v>689.964</v>
      </c>
      <c r="AR26" s="13">
        <f t="shared" si="34"/>
        <v>698.28</v>
      </c>
      <c r="AS26" s="13">
        <f t="shared" si="34"/>
        <v>643.896</v>
      </c>
      <c r="AT26" s="13">
        <f t="shared" si="34"/>
        <v>633.5999999999999</v>
      </c>
      <c r="AU26" s="14" t="s">
        <v>21</v>
      </c>
      <c r="AV26" s="12">
        <v>7.580996589617279</v>
      </c>
      <c r="AW26" s="5">
        <v>0.25</v>
      </c>
      <c r="AX26" s="13">
        <f>$AW$26*$B$45*AX39</f>
        <v>1737.3000000000002</v>
      </c>
      <c r="AY26" s="13">
        <f>$AW$26*$B$45*AY39</f>
        <v>1786.5</v>
      </c>
      <c r="AZ26" s="13">
        <f>$AW$26*$B$45*AZ39</f>
        <v>1771.8000000000002</v>
      </c>
      <c r="BA26" s="13">
        <f>$AW$26*$B$45*BA39</f>
        <v>1736.1000000000001</v>
      </c>
      <c r="BB26" s="14" t="s">
        <v>21</v>
      </c>
      <c r="BC26" s="12">
        <v>7.580996589617279</v>
      </c>
      <c r="BD26" s="12">
        <v>0.14</v>
      </c>
      <c r="BE26" s="13">
        <f>$BD$26*BE39*$B$45</f>
        <v>845.5440000000001</v>
      </c>
      <c r="BF26" s="13">
        <f>$BD$26*BF39*$B$45</f>
        <v>1036.728</v>
      </c>
    </row>
    <row r="27" spans="1:58" ht="45" customHeight="1">
      <c r="A27" s="39" t="s">
        <v>35</v>
      </c>
      <c r="B27" s="39"/>
      <c r="C27" s="39"/>
      <c r="D27" s="39"/>
      <c r="E27" s="39"/>
      <c r="F27" s="39"/>
      <c r="G27" s="16" t="s">
        <v>22</v>
      </c>
      <c r="H27" s="18">
        <v>2.067544524441076</v>
      </c>
      <c r="I27" s="5">
        <v>0.04</v>
      </c>
      <c r="J27" s="13">
        <f aca="true" t="shared" si="35" ref="J27:R27">$I$27*$B$45*J39</f>
        <v>256.416</v>
      </c>
      <c r="K27" s="13">
        <f t="shared" si="35"/>
        <v>245.47199999999998</v>
      </c>
      <c r="L27" s="13">
        <f t="shared" si="35"/>
        <v>244.224</v>
      </c>
      <c r="M27" s="13">
        <f t="shared" si="35"/>
        <v>260.928</v>
      </c>
      <c r="N27" s="13">
        <f t="shared" si="35"/>
        <v>193.248</v>
      </c>
      <c r="O27" s="13">
        <f t="shared" si="35"/>
        <v>155.568</v>
      </c>
      <c r="P27" s="13">
        <f t="shared" si="35"/>
        <v>243.21599999999998</v>
      </c>
      <c r="Q27" s="13">
        <f t="shared" si="35"/>
        <v>160.464</v>
      </c>
      <c r="R27" s="13">
        <f t="shared" si="35"/>
        <v>158.064</v>
      </c>
      <c r="S27" s="13">
        <f>$I$27*$B$45*S39</f>
        <v>191.568</v>
      </c>
      <c r="T27" s="13">
        <f>$I$27*$B$45*T39</f>
        <v>194.736</v>
      </c>
      <c r="U27" s="13">
        <f>$I$27*$B$45*U39</f>
        <v>194.448</v>
      </c>
      <c r="V27" s="13">
        <f>$I$27*$B$45*V39</f>
        <v>192.72</v>
      </c>
      <c r="W27" s="13">
        <f>$I$27*$B$45*W39</f>
        <v>193.77599999999998</v>
      </c>
      <c r="X27" s="16" t="s">
        <v>22</v>
      </c>
      <c r="Y27" s="18">
        <v>2.067544524441076</v>
      </c>
      <c r="Z27" s="5">
        <v>0.04</v>
      </c>
      <c r="AA27" s="13">
        <f aca="true" t="shared" si="36" ref="AA27:AT27">$Z$27*AA39*$B$45</f>
        <v>231.93599999999998</v>
      </c>
      <c r="AB27" s="13">
        <f t="shared" si="36"/>
        <v>191.80800000000002</v>
      </c>
      <c r="AC27" s="13">
        <f t="shared" si="36"/>
        <v>245.52</v>
      </c>
      <c r="AD27" s="13">
        <f t="shared" si="36"/>
        <v>246.336</v>
      </c>
      <c r="AE27" s="13">
        <f t="shared" si="36"/>
        <v>247.10399999999998</v>
      </c>
      <c r="AF27" s="13">
        <f t="shared" si="36"/>
        <v>246.14399999999995</v>
      </c>
      <c r="AG27" s="13">
        <f t="shared" si="36"/>
        <v>246.96000000000004</v>
      </c>
      <c r="AH27" s="13">
        <f t="shared" si="36"/>
        <v>246.43199999999996</v>
      </c>
      <c r="AI27" s="13">
        <f t="shared" si="36"/>
        <v>248.832</v>
      </c>
      <c r="AJ27" s="13">
        <f t="shared" si="36"/>
        <v>243.072</v>
      </c>
      <c r="AK27" s="13">
        <f t="shared" si="36"/>
        <v>249.79199999999997</v>
      </c>
      <c r="AL27" s="13">
        <f t="shared" si="36"/>
        <v>247.77600000000004</v>
      </c>
      <c r="AM27" s="13">
        <f t="shared" si="36"/>
        <v>338.352</v>
      </c>
      <c r="AN27" s="13">
        <f t="shared" si="36"/>
        <v>273.36</v>
      </c>
      <c r="AO27" s="13">
        <f t="shared" si="36"/>
        <v>246.57600000000002</v>
      </c>
      <c r="AP27" s="13">
        <f t="shared" si="36"/>
        <v>242.39999999999998</v>
      </c>
      <c r="AQ27" s="13">
        <f t="shared" si="36"/>
        <v>250.89600000000002</v>
      </c>
      <c r="AR27" s="13">
        <f t="shared" si="36"/>
        <v>253.92000000000002</v>
      </c>
      <c r="AS27" s="13">
        <f t="shared" si="36"/>
        <v>234.144</v>
      </c>
      <c r="AT27" s="13">
        <f t="shared" si="36"/>
        <v>230.39999999999998</v>
      </c>
      <c r="AU27" s="16" t="s">
        <v>22</v>
      </c>
      <c r="AV27" s="18">
        <v>2.067544524441076</v>
      </c>
      <c r="AW27" s="5">
        <v>0.04</v>
      </c>
      <c r="AX27" s="13">
        <f>$AW$27*$B$45*AX39</f>
        <v>277.968</v>
      </c>
      <c r="AY27" s="13">
        <f>$AW$27*$B$45*AY39</f>
        <v>285.84</v>
      </c>
      <c r="AZ27" s="13">
        <f>$AW$27*$B$45*AZ39</f>
        <v>283.488</v>
      </c>
      <c r="BA27" s="13">
        <f>$AW$27*$B$45*BA39</f>
        <v>277.776</v>
      </c>
      <c r="BB27" s="16" t="s">
        <v>22</v>
      </c>
      <c r="BC27" s="18">
        <v>2.067544524441076</v>
      </c>
      <c r="BD27" s="12">
        <v>0</v>
      </c>
      <c r="BE27" s="13">
        <f>$BD$27*BE39*$B$45</f>
        <v>0</v>
      </c>
      <c r="BF27" s="13">
        <f>$BD$27*BF39*$B$45</f>
        <v>0</v>
      </c>
    </row>
    <row r="28" spans="1:58" ht="68.25" customHeight="1">
      <c r="A28" s="39" t="s">
        <v>36</v>
      </c>
      <c r="B28" s="39"/>
      <c r="C28" s="39"/>
      <c r="D28" s="39"/>
      <c r="E28" s="39"/>
      <c r="F28" s="39"/>
      <c r="G28" s="14" t="s">
        <v>21</v>
      </c>
      <c r="H28" s="12">
        <v>23.776762031072376</v>
      </c>
      <c r="I28" s="5">
        <v>1.56</v>
      </c>
      <c r="J28" s="13">
        <f aca="true" t="shared" si="37" ref="J28:R28">$I$28*$B$45*J39</f>
        <v>10000.224</v>
      </c>
      <c r="K28" s="13">
        <f t="shared" si="37"/>
        <v>9573.408</v>
      </c>
      <c r="L28" s="13">
        <f t="shared" si="37"/>
        <v>9524.735999999999</v>
      </c>
      <c r="M28" s="13">
        <f t="shared" si="37"/>
        <v>10176.192</v>
      </c>
      <c r="N28" s="13">
        <f t="shared" si="37"/>
        <v>7536.672</v>
      </c>
      <c r="O28" s="13">
        <f t="shared" si="37"/>
        <v>6067.152</v>
      </c>
      <c r="P28" s="13">
        <f t="shared" si="37"/>
        <v>9485.423999999999</v>
      </c>
      <c r="Q28" s="13">
        <f t="shared" si="37"/>
        <v>6258.096</v>
      </c>
      <c r="R28" s="13">
        <f t="shared" si="37"/>
        <v>6164.496</v>
      </c>
      <c r="S28" s="13">
        <f>$I$28*$B$45*S39</f>
        <v>7471.152</v>
      </c>
      <c r="T28" s="13">
        <f>$I$28*$B$45*T39</f>
        <v>7594.704</v>
      </c>
      <c r="U28" s="13">
        <f>$I$28*$B$45*U39</f>
        <v>7583.472</v>
      </c>
      <c r="V28" s="13">
        <f>$I$28*$B$45*V39</f>
        <v>7516.08</v>
      </c>
      <c r="W28" s="13">
        <f>$I$28*$B$45*W39</f>
        <v>7557.263999999999</v>
      </c>
      <c r="X28" s="14" t="s">
        <v>21</v>
      </c>
      <c r="Y28" s="12">
        <v>23.776762031072376</v>
      </c>
      <c r="Z28" s="5">
        <v>1.56</v>
      </c>
      <c r="AA28" s="13">
        <f aca="true" t="shared" si="38" ref="AA28:AT28">$Z$28*AA39*$B$45</f>
        <v>9045.504</v>
      </c>
      <c r="AB28" s="13">
        <f t="shared" si="38"/>
        <v>7480.512000000001</v>
      </c>
      <c r="AC28" s="13">
        <f t="shared" si="38"/>
        <v>9575.28</v>
      </c>
      <c r="AD28" s="13">
        <f t="shared" si="38"/>
        <v>9607.104000000001</v>
      </c>
      <c r="AE28" s="13">
        <f t="shared" si="38"/>
        <v>9637.056</v>
      </c>
      <c r="AF28" s="13">
        <f t="shared" si="38"/>
        <v>9599.616</v>
      </c>
      <c r="AG28" s="13">
        <f t="shared" si="38"/>
        <v>9631.44</v>
      </c>
      <c r="AH28" s="13">
        <f t="shared" si="38"/>
        <v>9610.848</v>
      </c>
      <c r="AI28" s="13">
        <f t="shared" si="38"/>
        <v>9704.448</v>
      </c>
      <c r="AJ28" s="13">
        <f t="shared" si="38"/>
        <v>9479.808</v>
      </c>
      <c r="AK28" s="13">
        <f t="shared" si="38"/>
        <v>9741.887999999999</v>
      </c>
      <c r="AL28" s="13">
        <f t="shared" si="38"/>
        <v>9663.264000000001</v>
      </c>
      <c r="AM28" s="13">
        <f t="shared" si="38"/>
        <v>13195.728</v>
      </c>
      <c r="AN28" s="13">
        <f t="shared" si="38"/>
        <v>10661.04</v>
      </c>
      <c r="AO28" s="13">
        <f t="shared" si="38"/>
        <v>9616.464</v>
      </c>
      <c r="AP28" s="13">
        <f t="shared" si="38"/>
        <v>9453.6</v>
      </c>
      <c r="AQ28" s="13">
        <f t="shared" si="38"/>
        <v>9784.944000000001</v>
      </c>
      <c r="AR28" s="13">
        <f t="shared" si="38"/>
        <v>9902.880000000001</v>
      </c>
      <c r="AS28" s="13">
        <f t="shared" si="38"/>
        <v>9131.616000000002</v>
      </c>
      <c r="AT28" s="13">
        <f t="shared" si="38"/>
        <v>8985.6</v>
      </c>
      <c r="AU28" s="14" t="s">
        <v>21</v>
      </c>
      <c r="AV28" s="12">
        <v>23.776762031072376</v>
      </c>
      <c r="AW28" s="5">
        <v>5.43</v>
      </c>
      <c r="AX28" s="13">
        <f>$AW$28*$B$45*AX39</f>
        <v>37734.156</v>
      </c>
      <c r="AY28" s="13">
        <f>$AW$28*$B$45*AY39</f>
        <v>38802.78</v>
      </c>
      <c r="AZ28" s="13">
        <f>$AW$28*$B$45*AZ39</f>
        <v>38483.496</v>
      </c>
      <c r="BA28" s="13">
        <f>$AW$28*$B$45*BA39</f>
        <v>37708.092000000004</v>
      </c>
      <c r="BB28" s="14" t="s">
        <v>21</v>
      </c>
      <c r="BC28" s="12">
        <v>23.776762031072376</v>
      </c>
      <c r="BD28" s="12">
        <v>2.35</v>
      </c>
      <c r="BE28" s="13">
        <f>$BD$28*BE39*$B$45</f>
        <v>14193.060000000001</v>
      </c>
      <c r="BF28" s="13">
        <f>$BD$28*BF39*$B$45</f>
        <v>17402.22</v>
      </c>
    </row>
    <row r="29" spans="1:58" ht="12.75">
      <c r="A29" s="38" t="s">
        <v>23</v>
      </c>
      <c r="B29" s="38"/>
      <c r="C29" s="38"/>
      <c r="D29" s="38"/>
      <c r="E29" s="38"/>
      <c r="F29" s="38"/>
      <c r="G29" s="15"/>
      <c r="H29" s="17">
        <f>SUM(H30:H32)</f>
        <v>14.81716559302766</v>
      </c>
      <c r="I29" s="27">
        <f aca="true" t="shared" si="39" ref="I29:W29">SUM(I30:I35)</f>
        <v>3.44</v>
      </c>
      <c r="J29" s="19">
        <f t="shared" si="39"/>
        <v>22051.776</v>
      </c>
      <c r="K29" s="19">
        <f t="shared" si="39"/>
        <v>21110.591999999997</v>
      </c>
      <c r="L29" s="19">
        <f t="shared" si="39"/>
        <v>21003.264000000003</v>
      </c>
      <c r="M29" s="19">
        <f t="shared" si="39"/>
        <v>22439.807999999997</v>
      </c>
      <c r="N29" s="19">
        <f t="shared" si="39"/>
        <v>16619.328</v>
      </c>
      <c r="O29" s="19">
        <f t="shared" si="39"/>
        <v>13378.848</v>
      </c>
      <c r="P29" s="19">
        <f t="shared" si="39"/>
        <v>20916.575999999997</v>
      </c>
      <c r="Q29" s="19">
        <f t="shared" si="39"/>
        <v>13799.903999999999</v>
      </c>
      <c r="R29" s="19">
        <f t="shared" si="39"/>
        <v>13593.504</v>
      </c>
      <c r="S29" s="19">
        <f t="shared" si="39"/>
        <v>16474.848</v>
      </c>
      <c r="T29" s="19">
        <f t="shared" si="39"/>
        <v>16747.296</v>
      </c>
      <c r="U29" s="19">
        <f t="shared" si="39"/>
        <v>16722.528000000002</v>
      </c>
      <c r="V29" s="19">
        <f t="shared" si="39"/>
        <v>16573.92</v>
      </c>
      <c r="W29" s="19">
        <f t="shared" si="39"/>
        <v>16664.736</v>
      </c>
      <c r="X29" s="15"/>
      <c r="Y29" s="17">
        <f>SUM(Y30:Y32)</f>
        <v>14.81716559302766</v>
      </c>
      <c r="Z29" s="27">
        <f aca="true" t="shared" si="40" ref="Z29:AH29">SUM(Z30:Z35)</f>
        <v>3.44</v>
      </c>
      <c r="AA29" s="17">
        <f t="shared" si="40"/>
        <v>19946.496000000003</v>
      </c>
      <c r="AB29" s="17">
        <f t="shared" si="40"/>
        <v>16495.488</v>
      </c>
      <c r="AC29" s="17">
        <f t="shared" si="40"/>
        <v>21114.72</v>
      </c>
      <c r="AD29" s="17">
        <f t="shared" si="40"/>
        <v>21184.896</v>
      </c>
      <c r="AE29" s="17">
        <f t="shared" si="40"/>
        <v>21250.943999999996</v>
      </c>
      <c r="AF29" s="17">
        <f t="shared" si="40"/>
        <v>21168.384</v>
      </c>
      <c r="AG29" s="17">
        <f t="shared" si="40"/>
        <v>21238.56</v>
      </c>
      <c r="AH29" s="17">
        <f t="shared" si="40"/>
        <v>21193.152</v>
      </c>
      <c r="AI29" s="17">
        <f aca="true" t="shared" si="41" ref="AI29:AT29">SUM(AI30:AI35)</f>
        <v>21399.552</v>
      </c>
      <c r="AJ29" s="17">
        <f t="shared" si="41"/>
        <v>20904.192000000003</v>
      </c>
      <c r="AK29" s="17">
        <f t="shared" si="41"/>
        <v>21482.111999999997</v>
      </c>
      <c r="AL29" s="17">
        <f t="shared" si="41"/>
        <v>21308.736</v>
      </c>
      <c r="AM29" s="17">
        <f t="shared" si="41"/>
        <v>29098.271999999997</v>
      </c>
      <c r="AN29" s="17">
        <f t="shared" si="41"/>
        <v>23508.960000000003</v>
      </c>
      <c r="AO29" s="17">
        <f t="shared" si="41"/>
        <v>21205.536</v>
      </c>
      <c r="AP29" s="17">
        <f t="shared" si="41"/>
        <v>20846.399999999998</v>
      </c>
      <c r="AQ29" s="17">
        <f t="shared" si="41"/>
        <v>21577.056</v>
      </c>
      <c r="AR29" s="17">
        <f t="shared" si="41"/>
        <v>21837.12</v>
      </c>
      <c r="AS29" s="17">
        <f t="shared" si="41"/>
        <v>20136.384</v>
      </c>
      <c r="AT29" s="17">
        <f t="shared" si="41"/>
        <v>19814.399999999998</v>
      </c>
      <c r="AU29" s="15"/>
      <c r="AV29" s="17">
        <f>SUM(AV30:AV32)</f>
        <v>14.81716559302766</v>
      </c>
      <c r="AW29" s="27">
        <f>SUM(AW30:AW35)</f>
        <v>2.94</v>
      </c>
      <c r="AX29" s="17">
        <f>SUM(AX30:AX35)</f>
        <v>20430.647999999997</v>
      </c>
      <c r="AY29" s="17">
        <f>SUM(AY30:AY35)</f>
        <v>21009.24</v>
      </c>
      <c r="AZ29" s="17">
        <f>SUM(AZ30:AZ35)</f>
        <v>20836.368</v>
      </c>
      <c r="BA29" s="17">
        <f>SUM(BA30:BA35)</f>
        <v>20416.536</v>
      </c>
      <c r="BB29" s="15"/>
      <c r="BC29" s="17">
        <f>SUM(BC30:BC32)</f>
        <v>14.81716559302766</v>
      </c>
      <c r="BD29" s="17">
        <f>SUM(BD30:BD35)</f>
        <v>1.47</v>
      </c>
      <c r="BE29" s="17">
        <f>SUM(BE30:BE35)</f>
        <v>8878.212</v>
      </c>
      <c r="BF29" s="17">
        <f>SUM(BF30:BF35)</f>
        <v>10885.644</v>
      </c>
    </row>
    <row r="30" spans="1:58" ht="95.25" customHeight="1">
      <c r="A30" s="39" t="s">
        <v>37</v>
      </c>
      <c r="B30" s="39"/>
      <c r="C30" s="39"/>
      <c r="D30" s="39"/>
      <c r="E30" s="39"/>
      <c r="F30" s="39"/>
      <c r="G30" s="16" t="s">
        <v>24</v>
      </c>
      <c r="H30" s="18">
        <v>11.753978779840848</v>
      </c>
      <c r="I30" s="5">
        <v>1.76</v>
      </c>
      <c r="J30" s="13">
        <f aca="true" t="shared" si="42" ref="J30:R30">$I$30*$B$45*J39</f>
        <v>11282.304000000002</v>
      </c>
      <c r="K30" s="13">
        <f t="shared" si="42"/>
        <v>10800.768</v>
      </c>
      <c r="L30" s="13">
        <f t="shared" si="42"/>
        <v>10745.856000000002</v>
      </c>
      <c r="M30" s="13">
        <f t="shared" si="42"/>
        <v>11480.832</v>
      </c>
      <c r="N30" s="13">
        <f t="shared" si="42"/>
        <v>8502.912</v>
      </c>
      <c r="O30" s="13">
        <f t="shared" si="42"/>
        <v>6844.992000000001</v>
      </c>
      <c r="P30" s="13">
        <f t="shared" si="42"/>
        <v>10701.504</v>
      </c>
      <c r="Q30" s="13">
        <f t="shared" si="42"/>
        <v>7060.416</v>
      </c>
      <c r="R30" s="13">
        <f t="shared" si="42"/>
        <v>6954.816000000001</v>
      </c>
      <c r="S30" s="13">
        <f>$I$30*$B$45*S39</f>
        <v>8428.992</v>
      </c>
      <c r="T30" s="13">
        <f>$I$30*$B$45*T39</f>
        <v>8568.384</v>
      </c>
      <c r="U30" s="13">
        <f>$I$30*$B$45*U39</f>
        <v>8555.712000000001</v>
      </c>
      <c r="V30" s="13">
        <f>$I$30*$B$45*V39</f>
        <v>8479.68</v>
      </c>
      <c r="W30" s="13">
        <f>$I$30*$B$45*W39</f>
        <v>8526.144</v>
      </c>
      <c r="X30" s="16" t="s">
        <v>24</v>
      </c>
      <c r="Y30" s="18">
        <v>11.753978779840848</v>
      </c>
      <c r="Z30" s="5">
        <v>1.76</v>
      </c>
      <c r="AA30" s="13">
        <f aca="true" t="shared" si="43" ref="AA30:AT30">$Z$30*AA39*$B$45</f>
        <v>10205.184000000001</v>
      </c>
      <c r="AB30" s="13">
        <f t="shared" si="43"/>
        <v>8439.552</v>
      </c>
      <c r="AC30" s="13">
        <f t="shared" si="43"/>
        <v>10802.880000000001</v>
      </c>
      <c r="AD30" s="13">
        <f t="shared" si="43"/>
        <v>10838.784000000001</v>
      </c>
      <c r="AE30" s="13">
        <f t="shared" si="43"/>
        <v>10872.576</v>
      </c>
      <c r="AF30" s="13">
        <f t="shared" si="43"/>
        <v>10830.336</v>
      </c>
      <c r="AG30" s="13">
        <f t="shared" si="43"/>
        <v>10866.24</v>
      </c>
      <c r="AH30" s="13">
        <f t="shared" si="43"/>
        <v>10843.008</v>
      </c>
      <c r="AI30" s="13">
        <f t="shared" si="43"/>
        <v>10948.608</v>
      </c>
      <c r="AJ30" s="13">
        <f t="shared" si="43"/>
        <v>10695.168</v>
      </c>
      <c r="AK30" s="13">
        <f t="shared" si="43"/>
        <v>10990.848</v>
      </c>
      <c r="AL30" s="13">
        <f t="shared" si="43"/>
        <v>10902.144</v>
      </c>
      <c r="AM30" s="13">
        <f t="shared" si="43"/>
        <v>14887.488000000001</v>
      </c>
      <c r="AN30" s="13">
        <f t="shared" si="43"/>
        <v>12027.84</v>
      </c>
      <c r="AO30" s="13">
        <f t="shared" si="43"/>
        <v>10849.344000000001</v>
      </c>
      <c r="AP30" s="13">
        <f t="shared" si="43"/>
        <v>10665.599999999999</v>
      </c>
      <c r="AQ30" s="13">
        <f t="shared" si="43"/>
        <v>11039.424</v>
      </c>
      <c r="AR30" s="13">
        <f t="shared" si="43"/>
        <v>11172.48</v>
      </c>
      <c r="AS30" s="13">
        <f t="shared" si="43"/>
        <v>10302.336</v>
      </c>
      <c r="AT30" s="13">
        <f t="shared" si="43"/>
        <v>10137.599999999999</v>
      </c>
      <c r="AU30" s="16" t="s">
        <v>24</v>
      </c>
      <c r="AV30" s="18">
        <v>11.753978779840848</v>
      </c>
      <c r="AW30" s="5">
        <v>1.15</v>
      </c>
      <c r="AX30" s="13">
        <f>$AW$30*$B$45*AX39</f>
        <v>7991.58</v>
      </c>
      <c r="AY30" s="13">
        <f>$AW$30*$B$45*AY39</f>
        <v>8217.9</v>
      </c>
      <c r="AZ30" s="13">
        <f>$AW$30*$B$45*AZ39</f>
        <v>8150.28</v>
      </c>
      <c r="BA30" s="13">
        <f>$AW$30*$B$45*BA39</f>
        <v>7986.06</v>
      </c>
      <c r="BB30" s="16" t="s">
        <v>24</v>
      </c>
      <c r="BC30" s="18">
        <v>11.753978779840848</v>
      </c>
      <c r="BD30" s="12">
        <v>0</v>
      </c>
      <c r="BE30" s="13">
        <f>$BD$30*BE39*$B$45</f>
        <v>0</v>
      </c>
      <c r="BF30" s="13">
        <f>$BD$30*BF39*$B$45</f>
        <v>0</v>
      </c>
    </row>
    <row r="31" spans="1:58" ht="54.75" customHeight="1">
      <c r="A31" s="36" t="s">
        <v>38</v>
      </c>
      <c r="B31" s="36"/>
      <c r="C31" s="36"/>
      <c r="D31" s="36"/>
      <c r="E31" s="36"/>
      <c r="F31" s="36"/>
      <c r="G31" s="16" t="s">
        <v>25</v>
      </c>
      <c r="H31" s="18">
        <v>2.2252747252747254</v>
      </c>
      <c r="I31" s="5">
        <v>0.72</v>
      </c>
      <c r="J31" s="13">
        <f aca="true" t="shared" si="44" ref="J31:R31">$I$31*$B$45*J39</f>
        <v>4615.488</v>
      </c>
      <c r="K31" s="13">
        <f t="shared" si="44"/>
        <v>4418.496</v>
      </c>
      <c r="L31" s="13">
        <f t="shared" si="44"/>
        <v>4396.032</v>
      </c>
      <c r="M31" s="13">
        <f t="shared" si="44"/>
        <v>4696.704000000001</v>
      </c>
      <c r="N31" s="13">
        <f t="shared" si="44"/>
        <v>3478.4640000000004</v>
      </c>
      <c r="O31" s="13">
        <f t="shared" si="44"/>
        <v>2800.224</v>
      </c>
      <c r="P31" s="13">
        <f t="shared" si="44"/>
        <v>4377.888</v>
      </c>
      <c r="Q31" s="13">
        <f t="shared" si="44"/>
        <v>2888.3520000000003</v>
      </c>
      <c r="R31" s="13">
        <f t="shared" si="44"/>
        <v>2845.1520000000005</v>
      </c>
      <c r="S31" s="13">
        <f>$I$31*$B$45*S39</f>
        <v>3448.2240000000006</v>
      </c>
      <c r="T31" s="13">
        <f>$I$31*$B$45*T39</f>
        <v>3505.248</v>
      </c>
      <c r="U31" s="13">
        <f>$I$31*$B$45*U39</f>
        <v>3500.0640000000003</v>
      </c>
      <c r="V31" s="13">
        <f>$I$31*$B$45*V39</f>
        <v>3468.96</v>
      </c>
      <c r="W31" s="13">
        <f>$I$31*$B$45*W39</f>
        <v>3487.9680000000003</v>
      </c>
      <c r="X31" s="16" t="s">
        <v>25</v>
      </c>
      <c r="Y31" s="18">
        <v>2.2252747252747254</v>
      </c>
      <c r="Z31" s="5">
        <v>0.72</v>
      </c>
      <c r="AA31" s="13">
        <f aca="true" t="shared" si="45" ref="AA31:AT31">$Z$31*AA39*$B$45</f>
        <v>4174.848</v>
      </c>
      <c r="AB31" s="13">
        <f t="shared" si="45"/>
        <v>3452.544</v>
      </c>
      <c r="AC31" s="13">
        <f t="shared" si="45"/>
        <v>4419.36</v>
      </c>
      <c r="AD31" s="13">
        <f t="shared" si="45"/>
        <v>4434.048000000001</v>
      </c>
      <c r="AE31" s="13">
        <f t="shared" si="45"/>
        <v>4447.871999999999</v>
      </c>
      <c r="AF31" s="13">
        <f t="shared" si="45"/>
        <v>4430.592</v>
      </c>
      <c r="AG31" s="13">
        <f t="shared" si="45"/>
        <v>4445.28</v>
      </c>
      <c r="AH31" s="13">
        <f t="shared" si="45"/>
        <v>4435.776</v>
      </c>
      <c r="AI31" s="13">
        <f t="shared" si="45"/>
        <v>4478.976</v>
      </c>
      <c r="AJ31" s="13">
        <f t="shared" si="45"/>
        <v>4375.295999999999</v>
      </c>
      <c r="AK31" s="13">
        <f t="shared" si="45"/>
        <v>4496.255999999999</v>
      </c>
      <c r="AL31" s="13">
        <f t="shared" si="45"/>
        <v>4459.968000000001</v>
      </c>
      <c r="AM31" s="13">
        <f t="shared" si="45"/>
        <v>6090.335999999999</v>
      </c>
      <c r="AN31" s="13">
        <f t="shared" si="45"/>
        <v>4920.48</v>
      </c>
      <c r="AO31" s="13">
        <f t="shared" si="45"/>
        <v>4438.368</v>
      </c>
      <c r="AP31" s="13">
        <f t="shared" si="45"/>
        <v>4363.2</v>
      </c>
      <c r="AQ31" s="13">
        <f t="shared" si="45"/>
        <v>4516.128</v>
      </c>
      <c r="AR31" s="13">
        <f t="shared" si="45"/>
        <v>4570.5599999999995</v>
      </c>
      <c r="AS31" s="13">
        <f t="shared" si="45"/>
        <v>4214.592000000001</v>
      </c>
      <c r="AT31" s="13">
        <f t="shared" si="45"/>
        <v>4147.2</v>
      </c>
      <c r="AU31" s="16" t="s">
        <v>25</v>
      </c>
      <c r="AV31" s="18">
        <v>2.2252747252747254</v>
      </c>
      <c r="AW31" s="5">
        <v>0.89</v>
      </c>
      <c r="AX31" s="13">
        <f>$AW$31*$B$45*AX39</f>
        <v>6184.7880000000005</v>
      </c>
      <c r="AY31" s="13">
        <f>$AW$31*$B$45*AY39</f>
        <v>6359.94</v>
      </c>
      <c r="AZ31" s="13">
        <f>$AW$31*$B$45*AZ39</f>
        <v>6307.608</v>
      </c>
      <c r="BA31" s="13">
        <f>$AW$31*$B$45*BA39</f>
        <v>6180.5160000000005</v>
      </c>
      <c r="BB31" s="16" t="s">
        <v>25</v>
      </c>
      <c r="BC31" s="18">
        <v>2.2252747252747254</v>
      </c>
      <c r="BD31" s="12">
        <v>0.68</v>
      </c>
      <c r="BE31" s="13">
        <f>$BD$31*BE39*$B$45</f>
        <v>4106.928</v>
      </c>
      <c r="BF31" s="13">
        <f>$BD$31*BF39*$B$45</f>
        <v>5035.536</v>
      </c>
    </row>
    <row r="32" spans="1:58" ht="12.75">
      <c r="A32" s="36" t="s">
        <v>39</v>
      </c>
      <c r="B32" s="36"/>
      <c r="C32" s="36"/>
      <c r="D32" s="36"/>
      <c r="E32" s="36"/>
      <c r="F32" s="36"/>
      <c r="G32" s="14" t="s">
        <v>21</v>
      </c>
      <c r="H32" s="12">
        <v>0.8379120879120879</v>
      </c>
      <c r="I32" s="5">
        <v>0.64</v>
      </c>
      <c r="J32" s="13">
        <f aca="true" t="shared" si="46" ref="J32:R32">$I$32*$B$45*J39</f>
        <v>4102.656</v>
      </c>
      <c r="K32" s="13">
        <f t="shared" si="46"/>
        <v>3927.5519999999997</v>
      </c>
      <c r="L32" s="13">
        <f t="shared" si="46"/>
        <v>3907.584</v>
      </c>
      <c r="M32" s="13">
        <f t="shared" si="46"/>
        <v>4174.848</v>
      </c>
      <c r="N32" s="13">
        <f t="shared" si="46"/>
        <v>3091.968</v>
      </c>
      <c r="O32" s="13">
        <f t="shared" si="46"/>
        <v>2489.088</v>
      </c>
      <c r="P32" s="13">
        <f t="shared" si="46"/>
        <v>3891.4559999999997</v>
      </c>
      <c r="Q32" s="13">
        <f t="shared" si="46"/>
        <v>2567.424</v>
      </c>
      <c r="R32" s="13">
        <f t="shared" si="46"/>
        <v>2529.024</v>
      </c>
      <c r="S32" s="13">
        <f>$I$32*$B$45*S39</f>
        <v>3065.088</v>
      </c>
      <c r="T32" s="13">
        <f>$I$32*$B$45*T39</f>
        <v>3115.776</v>
      </c>
      <c r="U32" s="13">
        <f>$I$32*$B$45*U39</f>
        <v>3111.168</v>
      </c>
      <c r="V32" s="13">
        <f>$I$32*$B$45*V39</f>
        <v>3083.52</v>
      </c>
      <c r="W32" s="13">
        <f>$I$32*$B$45*W39</f>
        <v>3100.4159999999997</v>
      </c>
      <c r="X32" s="14" t="s">
        <v>21</v>
      </c>
      <c r="Y32" s="12">
        <v>0.8379120879120879</v>
      </c>
      <c r="Z32" s="5">
        <v>0.64</v>
      </c>
      <c r="AA32" s="13">
        <f aca="true" t="shared" si="47" ref="AA32:AT32">$Z$32*AA39*$B$45</f>
        <v>3710.9759999999997</v>
      </c>
      <c r="AB32" s="13">
        <f t="shared" si="47"/>
        <v>3068.9280000000003</v>
      </c>
      <c r="AC32" s="13">
        <f t="shared" si="47"/>
        <v>3928.32</v>
      </c>
      <c r="AD32" s="13">
        <f t="shared" si="47"/>
        <v>3941.376</v>
      </c>
      <c r="AE32" s="13">
        <f t="shared" si="47"/>
        <v>3953.6639999999998</v>
      </c>
      <c r="AF32" s="13">
        <f t="shared" si="47"/>
        <v>3938.303999999999</v>
      </c>
      <c r="AG32" s="13">
        <f t="shared" si="47"/>
        <v>3951.3600000000006</v>
      </c>
      <c r="AH32" s="13">
        <f t="shared" si="47"/>
        <v>3942.9119999999994</v>
      </c>
      <c r="AI32" s="13">
        <f t="shared" si="47"/>
        <v>3981.312</v>
      </c>
      <c r="AJ32" s="13">
        <f t="shared" si="47"/>
        <v>3889.152</v>
      </c>
      <c r="AK32" s="13">
        <f t="shared" si="47"/>
        <v>3996.6719999999996</v>
      </c>
      <c r="AL32" s="13">
        <f t="shared" si="47"/>
        <v>3964.4160000000006</v>
      </c>
      <c r="AM32" s="13">
        <f t="shared" si="47"/>
        <v>5413.632</v>
      </c>
      <c r="AN32" s="13">
        <f t="shared" si="47"/>
        <v>4373.76</v>
      </c>
      <c r="AO32" s="13">
        <f t="shared" si="47"/>
        <v>3945.2160000000003</v>
      </c>
      <c r="AP32" s="13">
        <f t="shared" si="47"/>
        <v>3878.3999999999996</v>
      </c>
      <c r="AQ32" s="13">
        <f t="shared" si="47"/>
        <v>4014.3360000000002</v>
      </c>
      <c r="AR32" s="13">
        <f t="shared" si="47"/>
        <v>4062.7200000000003</v>
      </c>
      <c r="AS32" s="13">
        <f t="shared" si="47"/>
        <v>3746.304</v>
      </c>
      <c r="AT32" s="13">
        <f t="shared" si="47"/>
        <v>3686.3999999999996</v>
      </c>
      <c r="AU32" s="14" t="s">
        <v>21</v>
      </c>
      <c r="AV32" s="12">
        <v>0.8379120879120879</v>
      </c>
      <c r="AW32" s="5">
        <v>0.58</v>
      </c>
      <c r="AX32" s="13">
        <f>$AW$32*$B$45*AX39</f>
        <v>4030.5359999999996</v>
      </c>
      <c r="AY32" s="13">
        <f>$AW$32*$B$45*AY39</f>
        <v>4144.679999999999</v>
      </c>
      <c r="AZ32" s="13">
        <f>$AW$32*$B$45*AZ39</f>
        <v>4110.576</v>
      </c>
      <c r="BA32" s="13">
        <f>$AW$32*$B$45*BA39</f>
        <v>4027.752</v>
      </c>
      <c r="BB32" s="14" t="s">
        <v>21</v>
      </c>
      <c r="BC32" s="12">
        <v>0.8379120879120879</v>
      </c>
      <c r="BD32" s="12">
        <v>0.47</v>
      </c>
      <c r="BE32" s="13">
        <f>$BD$32*BE39*$B$45</f>
        <v>2838.612</v>
      </c>
      <c r="BF32" s="13">
        <f>$BD$32*BF39*$B$45</f>
        <v>3480.4439999999995</v>
      </c>
    </row>
    <row r="33" spans="1:58" ht="12.75">
      <c r="A33" s="36" t="s">
        <v>43</v>
      </c>
      <c r="B33" s="36"/>
      <c r="C33" s="36"/>
      <c r="D33" s="36"/>
      <c r="E33" s="36"/>
      <c r="F33" s="36"/>
      <c r="G33" s="14" t="s">
        <v>21</v>
      </c>
      <c r="H33" s="12">
        <v>0.8379120879120879</v>
      </c>
      <c r="I33" s="5">
        <v>0.32</v>
      </c>
      <c r="J33" s="13">
        <f aca="true" t="shared" si="48" ref="J33:R33">$I$33*$B$45*J39</f>
        <v>2051.328</v>
      </c>
      <c r="K33" s="13">
        <f t="shared" si="48"/>
        <v>1963.7759999999998</v>
      </c>
      <c r="L33" s="13">
        <f t="shared" si="48"/>
        <v>1953.792</v>
      </c>
      <c r="M33" s="13">
        <f t="shared" si="48"/>
        <v>2087.424</v>
      </c>
      <c r="N33" s="13">
        <f t="shared" si="48"/>
        <v>1545.984</v>
      </c>
      <c r="O33" s="13">
        <f t="shared" si="48"/>
        <v>1244.544</v>
      </c>
      <c r="P33" s="13">
        <f t="shared" si="48"/>
        <v>1945.7279999999998</v>
      </c>
      <c r="Q33" s="13">
        <f t="shared" si="48"/>
        <v>1283.712</v>
      </c>
      <c r="R33" s="13">
        <f t="shared" si="48"/>
        <v>1264.512</v>
      </c>
      <c r="S33" s="13">
        <f>$I$33*$B$45*S39</f>
        <v>1532.544</v>
      </c>
      <c r="T33" s="13">
        <f>$I$33*$B$45*T39</f>
        <v>1557.888</v>
      </c>
      <c r="U33" s="13">
        <f>$I$33*$B$45*U39</f>
        <v>1555.584</v>
      </c>
      <c r="V33" s="13">
        <f>$I$33*$B$45*V39</f>
        <v>1541.76</v>
      </c>
      <c r="W33" s="13">
        <f>$I$33*$B$45*W39</f>
        <v>1550.2079999999999</v>
      </c>
      <c r="X33" s="14" t="s">
        <v>21</v>
      </c>
      <c r="Y33" s="12">
        <v>0.8379120879120879</v>
      </c>
      <c r="Z33" s="5">
        <v>0.32</v>
      </c>
      <c r="AA33" s="13">
        <f aca="true" t="shared" si="49" ref="AA33:AT33">$Z$33*AA39*$B$45</f>
        <v>1855.4879999999998</v>
      </c>
      <c r="AB33" s="13">
        <f t="shared" si="49"/>
        <v>1534.4640000000002</v>
      </c>
      <c r="AC33" s="13">
        <f t="shared" si="49"/>
        <v>1964.16</v>
      </c>
      <c r="AD33" s="13">
        <f t="shared" si="49"/>
        <v>1970.688</v>
      </c>
      <c r="AE33" s="13">
        <f t="shared" si="49"/>
        <v>1976.8319999999999</v>
      </c>
      <c r="AF33" s="13">
        <f t="shared" si="49"/>
        <v>1969.1519999999996</v>
      </c>
      <c r="AG33" s="13">
        <f t="shared" si="49"/>
        <v>1975.6800000000003</v>
      </c>
      <c r="AH33" s="13">
        <f t="shared" si="49"/>
        <v>1971.4559999999997</v>
      </c>
      <c r="AI33" s="13">
        <f t="shared" si="49"/>
        <v>1990.656</v>
      </c>
      <c r="AJ33" s="13">
        <f t="shared" si="49"/>
        <v>1944.576</v>
      </c>
      <c r="AK33" s="13">
        <f t="shared" si="49"/>
        <v>1998.3359999999998</v>
      </c>
      <c r="AL33" s="13">
        <f t="shared" si="49"/>
        <v>1982.2080000000003</v>
      </c>
      <c r="AM33" s="13">
        <f t="shared" si="49"/>
        <v>2706.816</v>
      </c>
      <c r="AN33" s="13">
        <f t="shared" si="49"/>
        <v>2186.88</v>
      </c>
      <c r="AO33" s="13">
        <f t="shared" si="49"/>
        <v>1972.6080000000002</v>
      </c>
      <c r="AP33" s="13">
        <f t="shared" si="49"/>
        <v>1939.1999999999998</v>
      </c>
      <c r="AQ33" s="13">
        <f t="shared" si="49"/>
        <v>2007.1680000000001</v>
      </c>
      <c r="AR33" s="13">
        <f t="shared" si="49"/>
        <v>2031.3600000000001</v>
      </c>
      <c r="AS33" s="13">
        <f t="shared" si="49"/>
        <v>1873.152</v>
      </c>
      <c r="AT33" s="13">
        <f t="shared" si="49"/>
        <v>1843.1999999999998</v>
      </c>
      <c r="AU33" s="14" t="s">
        <v>21</v>
      </c>
      <c r="AV33" s="12">
        <v>0.8379120879120879</v>
      </c>
      <c r="AW33" s="5">
        <v>0.32</v>
      </c>
      <c r="AX33" s="13">
        <f>$AW$33*$B$45*AX39</f>
        <v>2223.744</v>
      </c>
      <c r="AY33" s="13">
        <f>$AW$33*$B$45*AY39</f>
        <v>2286.72</v>
      </c>
      <c r="AZ33" s="13">
        <f>$AW$33*$B$45*AZ39</f>
        <v>2267.904</v>
      </c>
      <c r="BA33" s="13">
        <f>$AW$33*$B$45*BA39</f>
        <v>2222.208</v>
      </c>
      <c r="BB33" s="14" t="s">
        <v>21</v>
      </c>
      <c r="BC33" s="12">
        <v>0.8379120879120879</v>
      </c>
      <c r="BD33" s="12">
        <v>0.32</v>
      </c>
      <c r="BE33" s="13">
        <f>$BD$33*BE39*$B$45</f>
        <v>1932.672</v>
      </c>
      <c r="BF33" s="13">
        <f>$BD$33*BF39*$B$45</f>
        <v>2369.664</v>
      </c>
    </row>
    <row r="34" spans="1:58" ht="12.75">
      <c r="A34" s="36" t="s">
        <v>44</v>
      </c>
      <c r="B34" s="36"/>
      <c r="C34" s="36"/>
      <c r="D34" s="36"/>
      <c r="E34" s="36"/>
      <c r="F34" s="36"/>
      <c r="G34" s="14" t="s">
        <v>21</v>
      </c>
      <c r="H34" s="12">
        <v>0.8379120879120879</v>
      </c>
      <c r="I34" s="5">
        <v>0</v>
      </c>
      <c r="J34" s="13">
        <f aca="true" t="shared" si="50" ref="J34:R34">$I$34*$B$45*J39</f>
        <v>0</v>
      </c>
      <c r="K34" s="13">
        <f t="shared" si="50"/>
        <v>0</v>
      </c>
      <c r="L34" s="13">
        <f t="shared" si="50"/>
        <v>0</v>
      </c>
      <c r="M34" s="13">
        <f t="shared" si="50"/>
        <v>0</v>
      </c>
      <c r="N34" s="13">
        <f t="shared" si="50"/>
        <v>0</v>
      </c>
      <c r="O34" s="13">
        <f t="shared" si="50"/>
        <v>0</v>
      </c>
      <c r="P34" s="13">
        <f t="shared" si="50"/>
        <v>0</v>
      </c>
      <c r="Q34" s="13">
        <f t="shared" si="50"/>
        <v>0</v>
      </c>
      <c r="R34" s="13">
        <f t="shared" si="50"/>
        <v>0</v>
      </c>
      <c r="S34" s="13">
        <f>$I$34*$B$45*S39</f>
        <v>0</v>
      </c>
      <c r="T34" s="13">
        <f>$I$34*$B$45*T39</f>
        <v>0</v>
      </c>
      <c r="U34" s="13">
        <f>$I$34*$B$45*U39</f>
        <v>0</v>
      </c>
      <c r="V34" s="13">
        <f>$I$34*$B$45*V39</f>
        <v>0</v>
      </c>
      <c r="W34" s="13">
        <f>$I$34*$B$45*W39</f>
        <v>0</v>
      </c>
      <c r="X34" s="14" t="s">
        <v>21</v>
      </c>
      <c r="Y34" s="12">
        <v>0.8379120879120879</v>
      </c>
      <c r="Z34" s="5">
        <v>0</v>
      </c>
      <c r="AA34" s="13">
        <f aca="true" t="shared" si="51" ref="AA34:AT34">$Z$34*AA39*$B$45</f>
        <v>0</v>
      </c>
      <c r="AB34" s="13">
        <f t="shared" si="51"/>
        <v>0</v>
      </c>
      <c r="AC34" s="13">
        <f t="shared" si="51"/>
        <v>0</v>
      </c>
      <c r="AD34" s="13">
        <f t="shared" si="51"/>
        <v>0</v>
      </c>
      <c r="AE34" s="13">
        <f t="shared" si="51"/>
        <v>0</v>
      </c>
      <c r="AF34" s="13">
        <f t="shared" si="51"/>
        <v>0</v>
      </c>
      <c r="AG34" s="13">
        <f t="shared" si="51"/>
        <v>0</v>
      </c>
      <c r="AH34" s="13">
        <f t="shared" si="51"/>
        <v>0</v>
      </c>
      <c r="AI34" s="13">
        <f t="shared" si="51"/>
        <v>0</v>
      </c>
      <c r="AJ34" s="13">
        <f t="shared" si="51"/>
        <v>0</v>
      </c>
      <c r="AK34" s="13">
        <f t="shared" si="51"/>
        <v>0</v>
      </c>
      <c r="AL34" s="13">
        <f t="shared" si="51"/>
        <v>0</v>
      </c>
      <c r="AM34" s="13">
        <f t="shared" si="51"/>
        <v>0</v>
      </c>
      <c r="AN34" s="13">
        <f t="shared" si="51"/>
        <v>0</v>
      </c>
      <c r="AO34" s="13">
        <f t="shared" si="51"/>
        <v>0</v>
      </c>
      <c r="AP34" s="13">
        <f t="shared" si="51"/>
        <v>0</v>
      </c>
      <c r="AQ34" s="13">
        <f t="shared" si="51"/>
        <v>0</v>
      </c>
      <c r="AR34" s="13">
        <f t="shared" si="51"/>
        <v>0</v>
      </c>
      <c r="AS34" s="13">
        <f t="shared" si="51"/>
        <v>0</v>
      </c>
      <c r="AT34" s="13">
        <f t="shared" si="51"/>
        <v>0</v>
      </c>
      <c r="AU34" s="14" t="s">
        <v>21</v>
      </c>
      <c r="AV34" s="12">
        <v>0.8379120879120879</v>
      </c>
      <c r="AW34" s="5">
        <v>0</v>
      </c>
      <c r="AX34" s="13">
        <f>$AW$34*$B$45*AX39</f>
        <v>0</v>
      </c>
      <c r="AY34" s="13">
        <f>$AW$34*$B$45*AY39</f>
        <v>0</v>
      </c>
      <c r="AZ34" s="13">
        <f>$AW$34*$B$45*AZ39</f>
        <v>0</v>
      </c>
      <c r="BA34" s="13">
        <f>$AW$34*$B$45*BA39</f>
        <v>0</v>
      </c>
      <c r="BB34" s="14" t="s">
        <v>21</v>
      </c>
      <c r="BC34" s="12">
        <v>0.8379120879120879</v>
      </c>
      <c r="BD34" s="12">
        <v>0</v>
      </c>
      <c r="BE34" s="13">
        <f>$BD$34*BE39*$B$45</f>
        <v>0</v>
      </c>
      <c r="BF34" s="13">
        <f>$BD$34*BF39*$B$45</f>
        <v>0</v>
      </c>
    </row>
    <row r="35" spans="1:58" ht="12.75">
      <c r="A35" s="36" t="s">
        <v>45</v>
      </c>
      <c r="B35" s="36"/>
      <c r="C35" s="36"/>
      <c r="D35" s="36"/>
      <c r="E35" s="36"/>
      <c r="F35" s="36"/>
      <c r="G35" s="14" t="s">
        <v>21</v>
      </c>
      <c r="H35" s="12">
        <v>0.8379120879120879</v>
      </c>
      <c r="I35" s="5">
        <v>0</v>
      </c>
      <c r="J35" s="13">
        <f aca="true" t="shared" si="52" ref="J35:R35">$I$35*$B$45*J39</f>
        <v>0</v>
      </c>
      <c r="K35" s="13">
        <f t="shared" si="52"/>
        <v>0</v>
      </c>
      <c r="L35" s="13">
        <f t="shared" si="52"/>
        <v>0</v>
      </c>
      <c r="M35" s="13">
        <f t="shared" si="52"/>
        <v>0</v>
      </c>
      <c r="N35" s="13">
        <f t="shared" si="52"/>
        <v>0</v>
      </c>
      <c r="O35" s="13">
        <f t="shared" si="52"/>
        <v>0</v>
      </c>
      <c r="P35" s="13">
        <f t="shared" si="52"/>
        <v>0</v>
      </c>
      <c r="Q35" s="13">
        <f t="shared" si="52"/>
        <v>0</v>
      </c>
      <c r="R35" s="13">
        <f t="shared" si="52"/>
        <v>0</v>
      </c>
      <c r="S35" s="13">
        <f>$I$35*$B$45*S39</f>
        <v>0</v>
      </c>
      <c r="T35" s="13">
        <f>$I$35*$B$45*T39</f>
        <v>0</v>
      </c>
      <c r="U35" s="13">
        <f>$I$35*$B$45*U39</f>
        <v>0</v>
      </c>
      <c r="V35" s="13">
        <f>$I$35*$B$45*V39</f>
        <v>0</v>
      </c>
      <c r="W35" s="13">
        <f>$I$35*$B$45*W39</f>
        <v>0</v>
      </c>
      <c r="X35" s="14" t="s">
        <v>21</v>
      </c>
      <c r="Y35" s="12">
        <v>0.8379120879120879</v>
      </c>
      <c r="Z35" s="5">
        <v>0</v>
      </c>
      <c r="AA35" s="13">
        <f aca="true" t="shared" si="53" ref="AA35:AT35">$Z$35*AA39*$B$45</f>
        <v>0</v>
      </c>
      <c r="AB35" s="13">
        <f t="shared" si="53"/>
        <v>0</v>
      </c>
      <c r="AC35" s="13">
        <f t="shared" si="53"/>
        <v>0</v>
      </c>
      <c r="AD35" s="13">
        <f t="shared" si="53"/>
        <v>0</v>
      </c>
      <c r="AE35" s="13">
        <f t="shared" si="53"/>
        <v>0</v>
      </c>
      <c r="AF35" s="13">
        <f t="shared" si="53"/>
        <v>0</v>
      </c>
      <c r="AG35" s="13">
        <f t="shared" si="53"/>
        <v>0</v>
      </c>
      <c r="AH35" s="13">
        <f t="shared" si="53"/>
        <v>0</v>
      </c>
      <c r="AI35" s="13">
        <f t="shared" si="53"/>
        <v>0</v>
      </c>
      <c r="AJ35" s="13">
        <f t="shared" si="53"/>
        <v>0</v>
      </c>
      <c r="AK35" s="13">
        <f t="shared" si="53"/>
        <v>0</v>
      </c>
      <c r="AL35" s="13">
        <f t="shared" si="53"/>
        <v>0</v>
      </c>
      <c r="AM35" s="13">
        <f t="shared" si="53"/>
        <v>0</v>
      </c>
      <c r="AN35" s="13">
        <f t="shared" si="53"/>
        <v>0</v>
      </c>
      <c r="AO35" s="13">
        <f t="shared" si="53"/>
        <v>0</v>
      </c>
      <c r="AP35" s="13">
        <f t="shared" si="53"/>
        <v>0</v>
      </c>
      <c r="AQ35" s="13">
        <f t="shared" si="53"/>
        <v>0</v>
      </c>
      <c r="AR35" s="13">
        <f t="shared" si="53"/>
        <v>0</v>
      </c>
      <c r="AS35" s="13">
        <f t="shared" si="53"/>
        <v>0</v>
      </c>
      <c r="AT35" s="13">
        <f t="shared" si="53"/>
        <v>0</v>
      </c>
      <c r="AU35" s="14" t="s">
        <v>21</v>
      </c>
      <c r="AV35" s="12">
        <v>0.8379120879120879</v>
      </c>
      <c r="AW35" s="5">
        <v>0</v>
      </c>
      <c r="AX35" s="13">
        <f>$AW$35*$B$45*AX39</f>
        <v>0</v>
      </c>
      <c r="AY35" s="13">
        <f>$AW$35*$B$45*AY39</f>
        <v>0</v>
      </c>
      <c r="AZ35" s="13">
        <f>$AW$35*$B$45*AZ39</f>
        <v>0</v>
      </c>
      <c r="BA35" s="13">
        <f>$AW$35*$B$45*BA39</f>
        <v>0</v>
      </c>
      <c r="BB35" s="14" t="s">
        <v>21</v>
      </c>
      <c r="BC35" s="12">
        <v>0.8379120879120879</v>
      </c>
      <c r="BD35" s="12">
        <v>0</v>
      </c>
      <c r="BE35" s="13">
        <f>$BD$35*BE39*$B$45</f>
        <v>0</v>
      </c>
      <c r="BF35" s="13">
        <f>$BD$35*BF39*$B$45</f>
        <v>0</v>
      </c>
    </row>
    <row r="36" spans="1:58" ht="12.75">
      <c r="A36" s="38" t="s">
        <v>40</v>
      </c>
      <c r="B36" s="38"/>
      <c r="C36" s="38"/>
      <c r="D36" s="38"/>
      <c r="E36" s="38"/>
      <c r="F36" s="38"/>
      <c r="G36" s="15"/>
      <c r="H36" s="17">
        <f>SUM(H38:H40)</f>
        <v>114.22570239999999</v>
      </c>
      <c r="I36" s="27">
        <v>0</v>
      </c>
      <c r="J36" s="19">
        <f aca="true" t="shared" si="54" ref="J36:R36">$I$36*$B$45*J39</f>
        <v>0</v>
      </c>
      <c r="K36" s="19">
        <f t="shared" si="54"/>
        <v>0</v>
      </c>
      <c r="L36" s="19">
        <f t="shared" si="54"/>
        <v>0</v>
      </c>
      <c r="M36" s="19">
        <f t="shared" si="54"/>
        <v>0</v>
      </c>
      <c r="N36" s="19">
        <f t="shared" si="54"/>
        <v>0</v>
      </c>
      <c r="O36" s="19">
        <f t="shared" si="54"/>
        <v>0</v>
      </c>
      <c r="P36" s="19">
        <f t="shared" si="54"/>
        <v>0</v>
      </c>
      <c r="Q36" s="19">
        <f t="shared" si="54"/>
        <v>0</v>
      </c>
      <c r="R36" s="19">
        <f t="shared" si="54"/>
        <v>0</v>
      </c>
      <c r="S36" s="19">
        <f>$I$36*$B$45*S39</f>
        <v>0</v>
      </c>
      <c r="T36" s="19">
        <f>$I$36*$B$45*T39</f>
        <v>0</v>
      </c>
      <c r="U36" s="19">
        <f>$I$36*$B$45*U39</f>
        <v>0</v>
      </c>
      <c r="V36" s="19">
        <f>$I$36*$B$45*V39</f>
        <v>0</v>
      </c>
      <c r="W36" s="19">
        <f>$I$36*$B$45*W39</f>
        <v>0</v>
      </c>
      <c r="X36" s="15"/>
      <c r="Y36" s="17">
        <f>SUM(Y38:Y40)</f>
        <v>114.22570239999999</v>
      </c>
      <c r="Z36" s="27">
        <v>0.62</v>
      </c>
      <c r="AA36" s="19">
        <f aca="true" t="shared" si="55" ref="AA36:AT36">$Z$36*AA39*$B$45</f>
        <v>3595.008</v>
      </c>
      <c r="AB36" s="19">
        <f t="shared" si="55"/>
        <v>2973.0240000000003</v>
      </c>
      <c r="AC36" s="19">
        <f t="shared" si="55"/>
        <v>3805.56</v>
      </c>
      <c r="AD36" s="19">
        <f t="shared" si="55"/>
        <v>3818.2080000000005</v>
      </c>
      <c r="AE36" s="19">
        <f t="shared" si="55"/>
        <v>3830.112</v>
      </c>
      <c r="AF36" s="19">
        <f t="shared" si="55"/>
        <v>3815.232</v>
      </c>
      <c r="AG36" s="19">
        <f t="shared" si="55"/>
        <v>3827.88</v>
      </c>
      <c r="AH36" s="19">
        <f t="shared" si="55"/>
        <v>3819.696</v>
      </c>
      <c r="AI36" s="19">
        <f t="shared" si="55"/>
        <v>3856.8959999999997</v>
      </c>
      <c r="AJ36" s="19">
        <f t="shared" si="55"/>
        <v>3767.6159999999995</v>
      </c>
      <c r="AK36" s="19">
        <f t="shared" si="55"/>
        <v>3871.776</v>
      </c>
      <c r="AL36" s="19">
        <f t="shared" si="55"/>
        <v>3840.5280000000002</v>
      </c>
      <c r="AM36" s="19">
        <f t="shared" si="55"/>
        <v>5244.456</v>
      </c>
      <c r="AN36" s="19">
        <f t="shared" si="55"/>
        <v>4237.08</v>
      </c>
      <c r="AO36" s="19">
        <f t="shared" si="55"/>
        <v>3821.9280000000003</v>
      </c>
      <c r="AP36" s="19">
        <f t="shared" si="55"/>
        <v>3757.2000000000003</v>
      </c>
      <c r="AQ36" s="19">
        <f t="shared" si="55"/>
        <v>3888.888</v>
      </c>
      <c r="AR36" s="19">
        <f t="shared" si="55"/>
        <v>3935.76</v>
      </c>
      <c r="AS36" s="19">
        <f t="shared" si="55"/>
        <v>3629.232</v>
      </c>
      <c r="AT36" s="19">
        <f t="shared" si="55"/>
        <v>3571.2000000000003</v>
      </c>
      <c r="AU36" s="15"/>
      <c r="AV36" s="17">
        <f>SUM(AV38:AV40)</f>
        <v>114.22570239999999</v>
      </c>
      <c r="AW36" s="27">
        <v>0.62</v>
      </c>
      <c r="AX36" s="19">
        <f>$AW$36*$B$45*AX39</f>
        <v>4308.504</v>
      </c>
      <c r="AY36" s="19">
        <f>$AW$36*$B$45*AY39</f>
        <v>4430.5199999999995</v>
      </c>
      <c r="AZ36" s="19">
        <f>$AW$36*$B$45*AZ39</f>
        <v>4394.064</v>
      </c>
      <c r="BA36" s="19">
        <f>$AW$36*$B$45*BA39</f>
        <v>4305.528</v>
      </c>
      <c r="BB36" s="15"/>
      <c r="BC36" s="17">
        <f>SUM(BC38:BC40)</f>
        <v>114.22570239999999</v>
      </c>
      <c r="BD36" s="17">
        <v>0.62</v>
      </c>
      <c r="BE36" s="19">
        <v>0</v>
      </c>
      <c r="BF36" s="19">
        <f>$BD$36*BF39*$B$45</f>
        <v>4591.224</v>
      </c>
    </row>
    <row r="37" spans="1:58" ht="12.75">
      <c r="A37" s="42" t="s">
        <v>42</v>
      </c>
      <c r="B37" s="43"/>
      <c r="C37" s="43"/>
      <c r="D37" s="43"/>
      <c r="E37" s="43"/>
      <c r="F37" s="44"/>
      <c r="G37" s="15"/>
      <c r="H37" s="17"/>
      <c r="I37" s="27">
        <v>1.21</v>
      </c>
      <c r="J37" s="19">
        <f aca="true" t="shared" si="56" ref="J37:R37">$I$37*$B$45*J39</f>
        <v>7756.584000000001</v>
      </c>
      <c r="K37" s="19">
        <f t="shared" si="56"/>
        <v>7425.527999999999</v>
      </c>
      <c r="L37" s="19">
        <f t="shared" si="56"/>
        <v>7387.776</v>
      </c>
      <c r="M37" s="19">
        <f t="shared" si="56"/>
        <v>7893.072</v>
      </c>
      <c r="N37" s="19">
        <f t="shared" si="56"/>
        <v>5845.752</v>
      </c>
      <c r="O37" s="19">
        <f t="shared" si="56"/>
        <v>4705.932</v>
      </c>
      <c r="P37" s="19">
        <f t="shared" si="56"/>
        <v>7357.284</v>
      </c>
      <c r="Q37" s="19">
        <f t="shared" si="56"/>
        <v>4854.036</v>
      </c>
      <c r="R37" s="19">
        <f t="shared" si="56"/>
        <v>4781.436</v>
      </c>
      <c r="S37" s="19">
        <f>$I$37*$B$45*S39</f>
        <v>5794.932</v>
      </c>
      <c r="T37" s="19">
        <f>$I$37*$B$45*T39</f>
        <v>5890.763999999999</v>
      </c>
      <c r="U37" s="19">
        <f>$I$37*$B$45*U39</f>
        <v>5882.052000000001</v>
      </c>
      <c r="V37" s="19">
        <f>$I$37*$B$45*V39</f>
        <v>5829.78</v>
      </c>
      <c r="W37" s="19">
        <f>$I$37*$B$45*W39</f>
        <v>5861.723999999999</v>
      </c>
      <c r="X37" s="15"/>
      <c r="Y37" s="17"/>
      <c r="Z37" s="27">
        <v>1.21</v>
      </c>
      <c r="AA37" s="19">
        <f aca="true" t="shared" si="57" ref="AA37:AT37">$Z$37*AA39*$B$45</f>
        <v>7016.064</v>
      </c>
      <c r="AB37" s="19">
        <f t="shared" si="57"/>
        <v>5802.192</v>
      </c>
      <c r="AC37" s="19">
        <f t="shared" si="57"/>
        <v>7426.98</v>
      </c>
      <c r="AD37" s="19">
        <f t="shared" si="57"/>
        <v>7451.664</v>
      </c>
      <c r="AE37" s="19">
        <f t="shared" si="57"/>
        <v>7474.895999999999</v>
      </c>
      <c r="AF37" s="19">
        <f t="shared" si="57"/>
        <v>7445.856</v>
      </c>
      <c r="AG37" s="19">
        <f t="shared" si="57"/>
        <v>7470.539999999999</v>
      </c>
      <c r="AH37" s="19">
        <f t="shared" si="57"/>
        <v>7454.567999999999</v>
      </c>
      <c r="AI37" s="19">
        <f t="shared" si="57"/>
        <v>7527.168</v>
      </c>
      <c r="AJ37" s="19">
        <f t="shared" si="57"/>
        <v>7352.927999999999</v>
      </c>
      <c r="AK37" s="19">
        <f t="shared" si="57"/>
        <v>7556.208</v>
      </c>
      <c r="AL37" s="19">
        <f t="shared" si="57"/>
        <v>7495.224000000001</v>
      </c>
      <c r="AM37" s="19">
        <f t="shared" si="57"/>
        <v>10235.148</v>
      </c>
      <c r="AN37" s="19">
        <f t="shared" si="57"/>
        <v>8269.14</v>
      </c>
      <c r="AO37" s="19">
        <f t="shared" si="57"/>
        <v>7458.924</v>
      </c>
      <c r="AP37" s="19">
        <f t="shared" si="57"/>
        <v>7332.599999999999</v>
      </c>
      <c r="AQ37" s="19">
        <f t="shared" si="57"/>
        <v>7589.603999999999</v>
      </c>
      <c r="AR37" s="19">
        <f t="shared" si="57"/>
        <v>7681.08</v>
      </c>
      <c r="AS37" s="19">
        <f t="shared" si="57"/>
        <v>7082.856</v>
      </c>
      <c r="AT37" s="19">
        <f t="shared" si="57"/>
        <v>6969.599999999999</v>
      </c>
      <c r="AU37" s="15"/>
      <c r="AV37" s="17"/>
      <c r="AW37" s="27">
        <v>1.09</v>
      </c>
      <c r="AX37" s="19">
        <f>$AW$37*$B$45*AX39</f>
        <v>7574.6280000000015</v>
      </c>
      <c r="AY37" s="19">
        <f>$AW$37*$B$45*AY39</f>
        <v>7789.140000000001</v>
      </c>
      <c r="AZ37" s="19">
        <f>$AW$37*$B$45*AZ39</f>
        <v>7725.048000000002</v>
      </c>
      <c r="BA37" s="19">
        <f>$AW$37*$B$45*BA39</f>
        <v>7569.396000000002</v>
      </c>
      <c r="BB37" s="15"/>
      <c r="BC37" s="17"/>
      <c r="BD37" s="27">
        <v>0.95</v>
      </c>
      <c r="BE37" s="19">
        <f>$BD$37*BE39*$B$45</f>
        <v>5737.62</v>
      </c>
      <c r="BF37" s="19">
        <f>$BD$37*BF39*$B$45</f>
        <v>7034.9400000000005</v>
      </c>
    </row>
    <row r="38" spans="1:62" ht="12.75">
      <c r="A38" s="41" t="s">
        <v>26</v>
      </c>
      <c r="B38" s="41"/>
      <c r="C38" s="41"/>
      <c r="D38" s="41"/>
      <c r="E38" s="41"/>
      <c r="F38" s="41"/>
      <c r="G38" s="20"/>
      <c r="H38" s="21">
        <f>H29+H24+H15+H10</f>
        <v>99.99999999999999</v>
      </c>
      <c r="I38" s="5"/>
      <c r="J38" s="10">
        <f aca="true" t="shared" si="58" ref="J38:W38">J29+J24+J15+J10+J36+J37</f>
        <v>96989.35200000001</v>
      </c>
      <c r="K38" s="10">
        <f t="shared" si="58"/>
        <v>92849.784</v>
      </c>
      <c r="L38" s="10">
        <f t="shared" si="58"/>
        <v>92377.728</v>
      </c>
      <c r="M38" s="10">
        <f t="shared" si="58"/>
        <v>98696.016</v>
      </c>
      <c r="N38" s="10">
        <f t="shared" si="58"/>
        <v>73096.05600000001</v>
      </c>
      <c r="O38" s="10">
        <f t="shared" si="58"/>
        <v>58843.596000000005</v>
      </c>
      <c r="P38" s="10">
        <f t="shared" si="58"/>
        <v>91996.452</v>
      </c>
      <c r="Q38" s="10">
        <f t="shared" si="58"/>
        <v>60695.508</v>
      </c>
      <c r="R38" s="10">
        <f t="shared" si="58"/>
        <v>59787.708</v>
      </c>
      <c r="S38" s="10">
        <f t="shared" si="58"/>
        <v>72460.596</v>
      </c>
      <c r="T38" s="10">
        <f t="shared" si="58"/>
        <v>73658.89199999999</v>
      </c>
      <c r="U38" s="10">
        <f t="shared" si="58"/>
        <v>73549.956</v>
      </c>
      <c r="V38" s="10">
        <f t="shared" si="58"/>
        <v>72896.34</v>
      </c>
      <c r="W38" s="10">
        <f t="shared" si="58"/>
        <v>73295.772</v>
      </c>
      <c r="X38" s="20"/>
      <c r="Y38" s="21">
        <f>Y29+Y24+Y15+Y10</f>
        <v>99.99999999999999</v>
      </c>
      <c r="Z38" s="5"/>
      <c r="AA38" s="10">
        <f aca="true" t="shared" si="59" ref="AA38:AM38">AA29+AA24+AA15+AA10+AA36+AA37</f>
        <v>91324.8</v>
      </c>
      <c r="AB38" s="10">
        <f t="shared" si="59"/>
        <v>75524.40000000001</v>
      </c>
      <c r="AC38" s="10">
        <f t="shared" si="59"/>
        <v>96673.5</v>
      </c>
      <c r="AD38" s="10">
        <f t="shared" si="59"/>
        <v>96994.80000000002</v>
      </c>
      <c r="AE38" s="10">
        <f t="shared" si="59"/>
        <v>97297.19999999998</v>
      </c>
      <c r="AF38" s="10">
        <f t="shared" si="59"/>
        <v>96919.2</v>
      </c>
      <c r="AG38" s="10">
        <f t="shared" si="59"/>
        <v>97240.5</v>
      </c>
      <c r="AH38" s="10">
        <f t="shared" si="59"/>
        <v>97032.59999999999</v>
      </c>
      <c r="AI38" s="10">
        <f t="shared" si="59"/>
        <v>97977.59999999999</v>
      </c>
      <c r="AJ38" s="10">
        <f t="shared" si="59"/>
        <v>95709.6</v>
      </c>
      <c r="AK38" s="10">
        <f t="shared" si="59"/>
        <v>98355.6</v>
      </c>
      <c r="AL38" s="10">
        <f t="shared" si="59"/>
        <v>97561.80000000002</v>
      </c>
      <c r="AM38" s="10">
        <f t="shared" si="59"/>
        <v>133226.09999999998</v>
      </c>
      <c r="AN38" s="10">
        <f aca="true" t="shared" si="60" ref="AN38:AT38">AN29+AN24+AN15+AN10+AN36+AN37</f>
        <v>107635.50000000001</v>
      </c>
      <c r="AO38" s="10">
        <f t="shared" si="60"/>
        <v>97089.30000000002</v>
      </c>
      <c r="AP38" s="10">
        <f t="shared" si="60"/>
        <v>95445.00000000001</v>
      </c>
      <c r="AQ38" s="10">
        <f t="shared" si="60"/>
        <v>98790.30000000002</v>
      </c>
      <c r="AR38" s="10">
        <f t="shared" si="60"/>
        <v>99981</v>
      </c>
      <c r="AS38" s="10">
        <f t="shared" si="60"/>
        <v>92194.2</v>
      </c>
      <c r="AT38" s="10">
        <f t="shared" si="60"/>
        <v>90720</v>
      </c>
      <c r="AU38" s="20"/>
      <c r="AV38" s="21">
        <f>AV29+AV24+AV15+AV10</f>
        <v>99.99999999999999</v>
      </c>
      <c r="AW38" s="28"/>
      <c r="AX38" s="10">
        <f>AX29+AX24+AX15+AX10+AX36+AX37</f>
        <v>109936.344</v>
      </c>
      <c r="AY38" s="10">
        <f>AY29+AY24+AY15+AY10+AY36+AY37</f>
        <v>113049.72</v>
      </c>
      <c r="AZ38" s="10">
        <f>AZ29+AZ24+AZ15+AZ10+AZ36+AZ37</f>
        <v>112119.504</v>
      </c>
      <c r="BA38" s="10">
        <f>BA29+BA24+BA15+BA10+BA36+BA37</f>
        <v>109860.40800000004</v>
      </c>
      <c r="BB38" s="20"/>
      <c r="BC38" s="21">
        <f>BC29+BC24+BC15+BC10</f>
        <v>99.99999999999999</v>
      </c>
      <c r="BD38" s="17"/>
      <c r="BE38" s="10">
        <f>BE29+BE24+BE15+BE10+BE36+BE37</f>
        <v>60275.208000000006</v>
      </c>
      <c r="BF38" s="10">
        <f>BF29+BF24+BF15+BF10+BF36+BF37</f>
        <v>78495.12000000001</v>
      </c>
      <c r="BH38" s="25">
        <f>J38+K38+L38+M38+N38+O38+P38+Q38+R38+S38+T38+U38+V38+W38+AA38+AB38+AC38+AD38+AE38+AF38+AG38+AH38+AI38+AJ38+AK38+AL38+AM38+AN38+AO38+AP38+AQ38+AR38+AS38+AT38+AX38+AY38+AZ38+BA38+BE38+BF38</f>
        <v>3628623.0600000005</v>
      </c>
      <c r="BJ38" s="1">
        <f>BH38/12*0.05</f>
        <v>15119.262750000004</v>
      </c>
    </row>
    <row r="39" spans="1:58" ht="12.75">
      <c r="A39" s="41" t="s">
        <v>27</v>
      </c>
      <c r="B39" s="41"/>
      <c r="C39" s="41"/>
      <c r="D39" s="41"/>
      <c r="E39" s="41"/>
      <c r="F39" s="41"/>
      <c r="G39" s="20"/>
      <c r="H39" s="20"/>
      <c r="I39" s="29"/>
      <c r="J39" s="10">
        <v>534.2</v>
      </c>
      <c r="K39" s="10">
        <v>511.4</v>
      </c>
      <c r="L39" s="10">
        <v>508.8</v>
      </c>
      <c r="M39" s="10">
        <v>543.6</v>
      </c>
      <c r="N39" s="10">
        <v>402.6</v>
      </c>
      <c r="O39" s="10">
        <v>324.1</v>
      </c>
      <c r="P39" s="10">
        <v>506.7</v>
      </c>
      <c r="Q39" s="10">
        <v>334.3</v>
      </c>
      <c r="R39" s="10">
        <v>329.3</v>
      </c>
      <c r="S39" s="10">
        <v>399.1</v>
      </c>
      <c r="T39" s="10">
        <v>405.7</v>
      </c>
      <c r="U39" s="10">
        <v>405.1</v>
      </c>
      <c r="V39" s="10">
        <v>401.5</v>
      </c>
      <c r="W39" s="10">
        <v>403.7</v>
      </c>
      <c r="X39" s="20"/>
      <c r="Y39" s="20"/>
      <c r="Z39" s="29"/>
      <c r="AA39" s="10">
        <v>483.2</v>
      </c>
      <c r="AB39" s="10">
        <v>399.6</v>
      </c>
      <c r="AC39" s="10">
        <v>511.5</v>
      </c>
      <c r="AD39" s="10">
        <v>513.2</v>
      </c>
      <c r="AE39" s="10">
        <v>514.8</v>
      </c>
      <c r="AF39" s="10">
        <v>512.8</v>
      </c>
      <c r="AG39" s="10">
        <v>514.5</v>
      </c>
      <c r="AH39" s="10">
        <v>513.4</v>
      </c>
      <c r="AI39" s="10">
        <v>518.4</v>
      </c>
      <c r="AJ39" s="10">
        <v>506.4</v>
      </c>
      <c r="AK39" s="10">
        <v>520.4</v>
      </c>
      <c r="AL39" s="10">
        <v>516.2</v>
      </c>
      <c r="AM39" s="10">
        <v>704.9</v>
      </c>
      <c r="AN39" s="10">
        <v>569.5</v>
      </c>
      <c r="AO39" s="10">
        <v>513.7</v>
      </c>
      <c r="AP39" s="10">
        <v>505</v>
      </c>
      <c r="AQ39" s="10">
        <v>522.7</v>
      </c>
      <c r="AR39" s="10">
        <v>529</v>
      </c>
      <c r="AS39" s="10">
        <v>487.8</v>
      </c>
      <c r="AT39" s="10">
        <v>480</v>
      </c>
      <c r="AU39" s="20"/>
      <c r="AV39" s="20"/>
      <c r="AW39" s="29"/>
      <c r="AX39" s="10">
        <v>579.1</v>
      </c>
      <c r="AY39" s="10">
        <v>595.5</v>
      </c>
      <c r="AZ39" s="10">
        <v>590.6</v>
      </c>
      <c r="BA39" s="10">
        <v>578.7</v>
      </c>
      <c r="BB39" s="20"/>
      <c r="BC39" s="20"/>
      <c r="BD39" s="20"/>
      <c r="BE39" s="10">
        <v>503.3</v>
      </c>
      <c r="BF39" s="10">
        <v>617.1</v>
      </c>
    </row>
    <row r="40" spans="1:58" s="6" customFormat="1" ht="25.5" customHeight="1">
      <c r="A40" s="40" t="s">
        <v>48</v>
      </c>
      <c r="B40" s="40"/>
      <c r="C40" s="40"/>
      <c r="D40" s="40"/>
      <c r="E40" s="40"/>
      <c r="F40" s="40"/>
      <c r="G40" s="22"/>
      <c r="H40" s="22">
        <f>7.28*1.416*1.2*1.15</f>
        <v>14.225702399999998</v>
      </c>
      <c r="I40" s="30">
        <f>I15+I24+I29+I36+I37</f>
        <v>15.129999999999999</v>
      </c>
      <c r="J40" s="22">
        <f aca="true" t="shared" si="61" ref="J40:W40">J38/12/J39</f>
        <v>15.13</v>
      </c>
      <c r="K40" s="22">
        <f t="shared" si="61"/>
        <v>15.13</v>
      </c>
      <c r="L40" s="22">
        <f t="shared" si="61"/>
        <v>15.13</v>
      </c>
      <c r="M40" s="22">
        <f t="shared" si="61"/>
        <v>15.129999999999999</v>
      </c>
      <c r="N40" s="22">
        <f t="shared" si="61"/>
        <v>15.13</v>
      </c>
      <c r="O40" s="22">
        <f t="shared" si="61"/>
        <v>15.13</v>
      </c>
      <c r="P40" s="22">
        <f t="shared" si="61"/>
        <v>15.13</v>
      </c>
      <c r="Q40" s="22">
        <f t="shared" si="61"/>
        <v>15.129999999999999</v>
      </c>
      <c r="R40" s="22">
        <f t="shared" si="61"/>
        <v>15.13</v>
      </c>
      <c r="S40" s="22">
        <f t="shared" si="61"/>
        <v>15.13</v>
      </c>
      <c r="T40" s="22">
        <f t="shared" si="61"/>
        <v>15.129999999999999</v>
      </c>
      <c r="U40" s="22">
        <f t="shared" si="61"/>
        <v>15.13</v>
      </c>
      <c r="V40" s="22">
        <f t="shared" si="61"/>
        <v>15.129999999999999</v>
      </c>
      <c r="W40" s="22">
        <f t="shared" si="61"/>
        <v>15.129999999999999</v>
      </c>
      <c r="X40" s="22"/>
      <c r="Y40" s="22">
        <f>7.28*1.416*1.2*1.15</f>
        <v>14.225702399999998</v>
      </c>
      <c r="Z40" s="30">
        <f>Z15+Z24+Z29+Z36+Z37</f>
        <v>15.75</v>
      </c>
      <c r="AA40" s="22">
        <f aca="true" t="shared" si="62" ref="AA40:AM40">AA38/12/AA39</f>
        <v>15.750000000000002</v>
      </c>
      <c r="AB40" s="22">
        <f t="shared" si="62"/>
        <v>15.750000000000002</v>
      </c>
      <c r="AC40" s="22">
        <f t="shared" si="62"/>
        <v>15.75</v>
      </c>
      <c r="AD40" s="22">
        <f t="shared" si="62"/>
        <v>15.750000000000002</v>
      </c>
      <c r="AE40" s="22">
        <f t="shared" si="62"/>
        <v>15.749999999999998</v>
      </c>
      <c r="AF40" s="22">
        <f t="shared" si="62"/>
        <v>15.75</v>
      </c>
      <c r="AG40" s="22">
        <f t="shared" si="62"/>
        <v>15.75</v>
      </c>
      <c r="AH40" s="22">
        <f t="shared" si="62"/>
        <v>15.75</v>
      </c>
      <c r="AI40" s="22">
        <f t="shared" si="62"/>
        <v>15.75</v>
      </c>
      <c r="AJ40" s="22">
        <f t="shared" si="62"/>
        <v>15.750000000000002</v>
      </c>
      <c r="AK40" s="22">
        <f t="shared" si="62"/>
        <v>15.750000000000004</v>
      </c>
      <c r="AL40" s="22">
        <f t="shared" si="62"/>
        <v>15.750000000000002</v>
      </c>
      <c r="AM40" s="22">
        <f t="shared" si="62"/>
        <v>15.749999999999996</v>
      </c>
      <c r="AN40" s="22">
        <f aca="true" t="shared" si="63" ref="AN40:AT40">AN38/12/AN39</f>
        <v>15.750000000000004</v>
      </c>
      <c r="AO40" s="22">
        <f t="shared" si="63"/>
        <v>15.750000000000002</v>
      </c>
      <c r="AP40" s="22">
        <f t="shared" si="63"/>
        <v>15.750000000000002</v>
      </c>
      <c r="AQ40" s="22">
        <f t="shared" si="63"/>
        <v>15.750000000000002</v>
      </c>
      <c r="AR40" s="22">
        <f t="shared" si="63"/>
        <v>15.75</v>
      </c>
      <c r="AS40" s="22">
        <f t="shared" si="63"/>
        <v>15.749999999999998</v>
      </c>
      <c r="AT40" s="22">
        <f t="shared" si="63"/>
        <v>15.75</v>
      </c>
      <c r="AU40" s="22"/>
      <c r="AV40" s="22">
        <f>7.28*1.416*1.2*1.15</f>
        <v>14.225702399999998</v>
      </c>
      <c r="AW40" s="30">
        <f>AW15+AW24+AW29+AW36+AW37</f>
        <v>15.819999999999999</v>
      </c>
      <c r="AX40" s="22">
        <f>AX38/12/AX39</f>
        <v>15.819999999999999</v>
      </c>
      <c r="AY40" s="22">
        <f>AY38/12/AY39</f>
        <v>15.819999999999999</v>
      </c>
      <c r="AZ40" s="22">
        <f>AZ38/12/AZ39</f>
        <v>15.819999999999999</v>
      </c>
      <c r="BA40" s="22">
        <f>BA38/12/BA39</f>
        <v>15.820000000000004</v>
      </c>
      <c r="BB40" s="22"/>
      <c r="BC40" s="22">
        <f>7.28*1.416*1.2*1.15</f>
        <v>14.225702399999998</v>
      </c>
      <c r="BD40" s="22">
        <f>BD15+BD24+BD29+BD36+BD37</f>
        <v>10.6</v>
      </c>
      <c r="BE40" s="22">
        <f>BE38/12/BE39</f>
        <v>9.98</v>
      </c>
      <c r="BF40" s="22">
        <f>BF38/12/BF39</f>
        <v>10.600000000000001</v>
      </c>
    </row>
    <row r="42" ht="12.75" customHeight="1" hidden="1"/>
    <row r="45" spans="1:2" ht="12.75">
      <c r="A45" s="1" t="s">
        <v>41</v>
      </c>
      <c r="B45" s="1">
        <v>12</v>
      </c>
    </row>
  </sheetData>
  <sheetProtection/>
  <mergeCells count="41">
    <mergeCell ref="AU8:BA8"/>
    <mergeCell ref="G7:BA7"/>
    <mergeCell ref="A7:F9"/>
    <mergeCell ref="A10:F10"/>
    <mergeCell ref="X8:AM8"/>
    <mergeCell ref="BB8:BF8"/>
    <mergeCell ref="A1:F1"/>
    <mergeCell ref="A2:F2"/>
    <mergeCell ref="A3:F3"/>
    <mergeCell ref="A4:F4"/>
    <mergeCell ref="G8:R8"/>
    <mergeCell ref="A24:F24"/>
    <mergeCell ref="A17:F17"/>
    <mergeCell ref="A22:F22"/>
    <mergeCell ref="A23:F23"/>
    <mergeCell ref="A21:F21"/>
    <mergeCell ref="A40:F40"/>
    <mergeCell ref="A30:F30"/>
    <mergeCell ref="A31:F31"/>
    <mergeCell ref="A32:F32"/>
    <mergeCell ref="A38:F38"/>
    <mergeCell ref="A36:F36"/>
    <mergeCell ref="A39:F39"/>
    <mergeCell ref="A37:F37"/>
    <mergeCell ref="A29:F29"/>
    <mergeCell ref="A35:F35"/>
    <mergeCell ref="A33:F33"/>
    <mergeCell ref="A34:F34"/>
    <mergeCell ref="A18:F18"/>
    <mergeCell ref="A19:F19"/>
    <mergeCell ref="A25:F25"/>
    <mergeCell ref="A27:F27"/>
    <mergeCell ref="A26:F26"/>
    <mergeCell ref="A28:F28"/>
    <mergeCell ref="A20:F20"/>
    <mergeCell ref="A11:F11"/>
    <mergeCell ref="A13:F13"/>
    <mergeCell ref="A15:F15"/>
    <mergeCell ref="A12:F12"/>
    <mergeCell ref="A14:F14"/>
    <mergeCell ref="A16:F16"/>
  </mergeCells>
  <printOptions/>
  <pageMargins left="0.4330708661417323" right="0.11811023622047245" top="0.2362204724409449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2014-03-11T08:27:21Z</cp:lastPrinted>
  <dcterms:modified xsi:type="dcterms:W3CDTF">2014-03-26T13:01:04Z</dcterms:modified>
  <cp:category/>
  <cp:version/>
  <cp:contentType/>
  <cp:contentStatus/>
</cp:coreProperties>
</file>